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ed4877a506c0f60/Documents/Growthink Publishing/Growthink Publishing PRODUCTS/"/>
    </mc:Choice>
  </mc:AlternateContent>
  <xr:revisionPtr revIDLastSave="36" documentId="8_{0873ACD5-52A6-4450-92EA-5C985B65871D}" xr6:coauthVersionLast="47" xr6:coauthVersionMax="47" xr10:uidLastSave="{7F0A1470-4F72-4887-88E7-B198C7C0094B}"/>
  <bookViews>
    <workbookView xWindow="-120" yWindow="-120" windowWidth="29040" windowHeight="15720" xr2:uid="{3241E698-9FDB-4C67-BB87-3840F257D943}"/>
  </bookViews>
  <sheets>
    <sheet name="Income Statement" sheetId="1" r:id="rId1"/>
    <sheet name="Balance Sheet" sheetId="2" r:id="rId2"/>
    <sheet name="Cash Flow Statemen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6" i="2" l="1"/>
  <c r="L176" i="2"/>
  <c r="K176" i="2"/>
  <c r="J176" i="2"/>
  <c r="G176" i="2"/>
  <c r="F176" i="2"/>
  <c r="E176" i="2"/>
  <c r="D176" i="2"/>
  <c r="C176" i="2"/>
  <c r="M175" i="2"/>
  <c r="L175" i="2"/>
  <c r="K175" i="2"/>
  <c r="J175" i="2"/>
  <c r="I175" i="2"/>
  <c r="N174" i="2"/>
  <c r="M174" i="2"/>
  <c r="L174" i="2"/>
  <c r="K174" i="2"/>
  <c r="J174" i="2"/>
  <c r="I174" i="2"/>
  <c r="H174" i="2"/>
  <c r="G174" i="2"/>
  <c r="F174" i="2"/>
  <c r="E174" i="2"/>
  <c r="D174" i="2"/>
  <c r="C174" i="2"/>
  <c r="O173" i="2"/>
  <c r="O174" i="2" s="1"/>
  <c r="G27" i="2" s="1"/>
  <c r="N173" i="2"/>
  <c r="M173" i="2"/>
  <c r="L173" i="2"/>
  <c r="K173" i="2"/>
  <c r="J173" i="2"/>
  <c r="I173" i="2"/>
  <c r="H173" i="2"/>
  <c r="G173" i="2"/>
  <c r="F173" i="2"/>
  <c r="E173" i="2"/>
  <c r="D173" i="2"/>
  <c r="C173" i="2"/>
  <c r="M163" i="2"/>
  <c r="L163" i="2"/>
  <c r="K163" i="2"/>
  <c r="J163" i="2"/>
  <c r="I163" i="2"/>
  <c r="H163" i="2"/>
  <c r="H175" i="2" s="1"/>
  <c r="O159" i="2"/>
  <c r="N159" i="2"/>
  <c r="M159" i="2"/>
  <c r="L159" i="2"/>
  <c r="K159" i="2"/>
  <c r="J159" i="2"/>
  <c r="I159" i="2"/>
  <c r="H159" i="2"/>
  <c r="G159" i="2"/>
  <c r="F159" i="2"/>
  <c r="E159" i="2"/>
  <c r="D159" i="2"/>
  <c r="C159" i="2"/>
  <c r="O155" i="2"/>
  <c r="O176" i="2" s="1"/>
  <c r="G29" i="2" s="1"/>
  <c r="N155" i="2"/>
  <c r="N176" i="2" s="1"/>
  <c r="M155" i="2"/>
  <c r="L155" i="2"/>
  <c r="K155" i="2"/>
  <c r="J155" i="2"/>
  <c r="I155" i="2"/>
  <c r="I176" i="2" s="1"/>
  <c r="H155" i="2"/>
  <c r="H176" i="2" s="1"/>
  <c r="G155" i="2"/>
  <c r="G163" i="2" s="1"/>
  <c r="G175" i="2" s="1"/>
  <c r="F155" i="2"/>
  <c r="F163" i="2" s="1"/>
  <c r="F175" i="2" s="1"/>
  <c r="E155" i="2"/>
  <c r="E163" i="2" s="1"/>
  <c r="E175" i="2" s="1"/>
  <c r="D155" i="2"/>
  <c r="D163" i="2" s="1"/>
  <c r="D175" i="2" s="1"/>
  <c r="C155" i="2"/>
  <c r="C163" i="2" s="1"/>
  <c r="C175" i="2" s="1"/>
  <c r="O147" i="2"/>
  <c r="F29" i="2" s="1"/>
  <c r="N147" i="2"/>
  <c r="M147" i="2"/>
  <c r="L147" i="2"/>
  <c r="K147" i="2"/>
  <c r="J147" i="2"/>
  <c r="I147" i="2"/>
  <c r="H147" i="2"/>
  <c r="G147" i="2"/>
  <c r="D147" i="2"/>
  <c r="C147" i="2"/>
  <c r="D146" i="2"/>
  <c r="C146" i="2"/>
  <c r="N145" i="2"/>
  <c r="M145" i="2"/>
  <c r="E145" i="2"/>
  <c r="D145" i="2"/>
  <c r="C145" i="2"/>
  <c r="N144" i="2"/>
  <c r="O144" i="2" s="1"/>
  <c r="M144" i="2"/>
  <c r="L144" i="2"/>
  <c r="L145" i="2" s="1"/>
  <c r="K144" i="2"/>
  <c r="K145" i="2" s="1"/>
  <c r="J144" i="2"/>
  <c r="J145" i="2" s="1"/>
  <c r="I144" i="2"/>
  <c r="I145" i="2" s="1"/>
  <c r="H144" i="2"/>
  <c r="H145" i="2" s="1"/>
  <c r="G144" i="2"/>
  <c r="G145" i="2" s="1"/>
  <c r="F144" i="2"/>
  <c r="F145" i="2" s="1"/>
  <c r="E144" i="2"/>
  <c r="D144" i="2"/>
  <c r="C144" i="2"/>
  <c r="D134" i="2"/>
  <c r="C134" i="2"/>
  <c r="O130" i="2"/>
  <c r="F12" i="2" s="1"/>
  <c r="N130" i="2"/>
  <c r="M130" i="2"/>
  <c r="L130" i="2"/>
  <c r="K130" i="2"/>
  <c r="J130" i="2"/>
  <c r="I130" i="2"/>
  <c r="H130" i="2"/>
  <c r="G130" i="2"/>
  <c r="F130" i="2"/>
  <c r="E130" i="2"/>
  <c r="D130" i="2"/>
  <c r="C130" i="2"/>
  <c r="O126" i="2"/>
  <c r="O134" i="2" s="1"/>
  <c r="N126" i="2"/>
  <c r="N134" i="2" s="1"/>
  <c r="N146" i="2" s="1"/>
  <c r="M126" i="2"/>
  <c r="M134" i="2" s="1"/>
  <c r="M146" i="2" s="1"/>
  <c r="L126" i="2"/>
  <c r="L134" i="2" s="1"/>
  <c r="L146" i="2" s="1"/>
  <c r="K126" i="2"/>
  <c r="K134" i="2" s="1"/>
  <c r="K146" i="2" s="1"/>
  <c r="J126" i="2"/>
  <c r="J134" i="2" s="1"/>
  <c r="J146" i="2" s="1"/>
  <c r="I126" i="2"/>
  <c r="I134" i="2" s="1"/>
  <c r="I146" i="2" s="1"/>
  <c r="H126" i="2"/>
  <c r="H134" i="2" s="1"/>
  <c r="H146" i="2" s="1"/>
  <c r="G126" i="2"/>
  <c r="G134" i="2" s="1"/>
  <c r="G146" i="2" s="1"/>
  <c r="F126" i="2"/>
  <c r="F147" i="2" s="1"/>
  <c r="E126" i="2"/>
  <c r="E147" i="2" s="1"/>
  <c r="D126" i="2"/>
  <c r="C126" i="2"/>
  <c r="O118" i="2"/>
  <c r="N118" i="2"/>
  <c r="M118" i="2"/>
  <c r="L118" i="2"/>
  <c r="I118" i="2"/>
  <c r="H118" i="2"/>
  <c r="G118" i="2"/>
  <c r="F118" i="2"/>
  <c r="E118" i="2"/>
  <c r="D118" i="2"/>
  <c r="C118" i="2"/>
  <c r="O117" i="2"/>
  <c r="N117" i="2"/>
  <c r="M117" i="2"/>
  <c r="L117" i="2"/>
  <c r="K117" i="2"/>
  <c r="N116" i="2"/>
  <c r="M116" i="2"/>
  <c r="L116" i="2"/>
  <c r="K116" i="2"/>
  <c r="J116" i="2"/>
  <c r="I116" i="2"/>
  <c r="H116" i="2"/>
  <c r="G116" i="2"/>
  <c r="F116" i="2"/>
  <c r="E116" i="2"/>
  <c r="D116" i="2"/>
  <c r="N115" i="2"/>
  <c r="O115" i="2" s="1"/>
  <c r="M115" i="2"/>
  <c r="L115" i="2"/>
  <c r="K115" i="2"/>
  <c r="J115" i="2"/>
  <c r="I115" i="2"/>
  <c r="H115" i="2"/>
  <c r="G115" i="2"/>
  <c r="F115" i="2"/>
  <c r="E115" i="2"/>
  <c r="D115" i="2"/>
  <c r="C115" i="2"/>
  <c r="C116" i="2" s="1"/>
  <c r="O105" i="2"/>
  <c r="E16" i="2" s="1"/>
  <c r="N105" i="2"/>
  <c r="M105" i="2"/>
  <c r="L105" i="2"/>
  <c r="K105" i="2"/>
  <c r="J105" i="2"/>
  <c r="J117" i="2" s="1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O97" i="2"/>
  <c r="N97" i="2"/>
  <c r="M97" i="2"/>
  <c r="L97" i="2"/>
  <c r="K97" i="2"/>
  <c r="K118" i="2" s="1"/>
  <c r="J97" i="2"/>
  <c r="J118" i="2" s="1"/>
  <c r="I97" i="2"/>
  <c r="I105" i="2" s="1"/>
  <c r="I117" i="2" s="1"/>
  <c r="H97" i="2"/>
  <c r="H105" i="2" s="1"/>
  <c r="H117" i="2" s="1"/>
  <c r="G97" i="2"/>
  <c r="G105" i="2" s="1"/>
  <c r="G117" i="2" s="1"/>
  <c r="F97" i="2"/>
  <c r="F105" i="2" s="1"/>
  <c r="F117" i="2" s="1"/>
  <c r="E97" i="2"/>
  <c r="E105" i="2" s="1"/>
  <c r="E117" i="2" s="1"/>
  <c r="D97" i="2"/>
  <c r="D105" i="2" s="1"/>
  <c r="D117" i="2" s="1"/>
  <c r="C97" i="2"/>
  <c r="C105" i="2" s="1"/>
  <c r="C117" i="2" s="1"/>
  <c r="O89" i="2"/>
  <c r="D29" i="2" s="1"/>
  <c r="N89" i="2"/>
  <c r="M89" i="2"/>
  <c r="L89" i="2"/>
  <c r="K89" i="2"/>
  <c r="J89" i="2"/>
  <c r="I89" i="2"/>
  <c r="F89" i="2"/>
  <c r="E89" i="2"/>
  <c r="D89" i="2"/>
  <c r="C89" i="2"/>
  <c r="F88" i="2"/>
  <c r="E88" i="2"/>
  <c r="D88" i="2"/>
  <c r="C88" i="2"/>
  <c r="G87" i="2"/>
  <c r="F87" i="2"/>
  <c r="E87" i="2"/>
  <c r="D87" i="2"/>
  <c r="C87" i="2"/>
  <c r="N86" i="2"/>
  <c r="N87" i="2" s="1"/>
  <c r="M86" i="2"/>
  <c r="M87" i="2" s="1"/>
  <c r="L86" i="2"/>
  <c r="L87" i="2" s="1"/>
  <c r="K86" i="2"/>
  <c r="K87" i="2" s="1"/>
  <c r="J86" i="2"/>
  <c r="J87" i="2" s="1"/>
  <c r="I86" i="2"/>
  <c r="I87" i="2" s="1"/>
  <c r="H86" i="2"/>
  <c r="H87" i="2" s="1"/>
  <c r="G86" i="2"/>
  <c r="F86" i="2"/>
  <c r="E86" i="2"/>
  <c r="D86" i="2"/>
  <c r="C86" i="2"/>
  <c r="F76" i="2"/>
  <c r="E76" i="2"/>
  <c r="D76" i="2"/>
  <c r="C76" i="2"/>
  <c r="O72" i="2"/>
  <c r="D12" i="2" s="1"/>
  <c r="N72" i="2"/>
  <c r="M72" i="2"/>
  <c r="L72" i="2"/>
  <c r="K72" i="2"/>
  <c r="J72" i="2"/>
  <c r="I72" i="2"/>
  <c r="H72" i="2"/>
  <c r="G72" i="2"/>
  <c r="F72" i="2"/>
  <c r="E72" i="2"/>
  <c r="D72" i="2"/>
  <c r="C72" i="2"/>
  <c r="O68" i="2"/>
  <c r="O76" i="2" s="1"/>
  <c r="N68" i="2"/>
  <c r="N76" i="2" s="1"/>
  <c r="N88" i="2" s="1"/>
  <c r="M68" i="2"/>
  <c r="M76" i="2" s="1"/>
  <c r="M88" i="2" s="1"/>
  <c r="L68" i="2"/>
  <c r="L76" i="2" s="1"/>
  <c r="L88" i="2" s="1"/>
  <c r="K68" i="2"/>
  <c r="K76" i="2" s="1"/>
  <c r="K88" i="2" s="1"/>
  <c r="J68" i="2"/>
  <c r="J76" i="2" s="1"/>
  <c r="J88" i="2" s="1"/>
  <c r="I68" i="2"/>
  <c r="I76" i="2" s="1"/>
  <c r="I88" i="2" s="1"/>
  <c r="H68" i="2"/>
  <c r="H89" i="2" s="1"/>
  <c r="G68" i="2"/>
  <c r="G89" i="2" s="1"/>
  <c r="F68" i="2"/>
  <c r="E68" i="2"/>
  <c r="D68" i="2"/>
  <c r="C68" i="2"/>
  <c r="J60" i="2"/>
  <c r="I60" i="2"/>
  <c r="H60" i="2"/>
  <c r="G60" i="2"/>
  <c r="F60" i="2"/>
  <c r="E60" i="2"/>
  <c r="D60" i="2"/>
  <c r="C60" i="2"/>
  <c r="K58" i="2"/>
  <c r="J58" i="2"/>
  <c r="I58" i="2"/>
  <c r="H58" i="2"/>
  <c r="G58" i="2"/>
  <c r="F58" i="2"/>
  <c r="N57" i="2"/>
  <c r="O57" i="2" s="1"/>
  <c r="C26" i="2" s="1"/>
  <c r="M57" i="2"/>
  <c r="L57" i="2"/>
  <c r="K57" i="2"/>
  <c r="J57" i="2"/>
  <c r="I57" i="2"/>
  <c r="H57" i="2"/>
  <c r="G57" i="2"/>
  <c r="F57" i="2"/>
  <c r="E57" i="2"/>
  <c r="D57" i="2"/>
  <c r="C57" i="2"/>
  <c r="O52" i="2"/>
  <c r="O58" i="2" s="1"/>
  <c r="C27" i="2" s="1"/>
  <c r="N52" i="2"/>
  <c r="N58" i="2" s="1"/>
  <c r="M52" i="2"/>
  <c r="M58" i="2" s="1"/>
  <c r="L52" i="2"/>
  <c r="L58" i="2" s="1"/>
  <c r="K52" i="2"/>
  <c r="J52" i="2"/>
  <c r="I52" i="2"/>
  <c r="H52" i="2"/>
  <c r="G52" i="2"/>
  <c r="F52" i="2"/>
  <c r="E52" i="2"/>
  <c r="E58" i="2" s="1"/>
  <c r="D52" i="2"/>
  <c r="D58" i="2" s="1"/>
  <c r="C52" i="2"/>
  <c r="C58" i="2" s="1"/>
  <c r="J47" i="2"/>
  <c r="J59" i="2" s="1"/>
  <c r="I47" i="2"/>
  <c r="I59" i="2" s="1"/>
  <c r="H47" i="2"/>
  <c r="H59" i="2" s="1"/>
  <c r="G47" i="2"/>
  <c r="G59" i="2" s="1"/>
  <c r="F47" i="2"/>
  <c r="F59" i="2" s="1"/>
  <c r="E47" i="2"/>
  <c r="E59" i="2" s="1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39" i="2"/>
  <c r="C8" i="2" s="1"/>
  <c r="N39" i="2"/>
  <c r="N47" i="2" s="1"/>
  <c r="N59" i="2" s="1"/>
  <c r="M39" i="2"/>
  <c r="M60" i="2" s="1"/>
  <c r="L39" i="2"/>
  <c r="L47" i="2" s="1"/>
  <c r="L59" i="2" s="1"/>
  <c r="K39" i="2"/>
  <c r="K47" i="2" s="1"/>
  <c r="K59" i="2" s="1"/>
  <c r="J39" i="2"/>
  <c r="I39" i="2"/>
  <c r="H39" i="2"/>
  <c r="G39" i="2"/>
  <c r="F39" i="2"/>
  <c r="E39" i="2"/>
  <c r="D39" i="2"/>
  <c r="D47" i="2" s="1"/>
  <c r="D59" i="2" s="1"/>
  <c r="C39" i="2"/>
  <c r="C47" i="2" s="1"/>
  <c r="C59" i="2" s="1"/>
  <c r="E29" i="2"/>
  <c r="B29" i="2"/>
  <c r="E28" i="2"/>
  <c r="B28" i="2"/>
  <c r="B27" i="2"/>
  <c r="B26" i="2"/>
  <c r="G25" i="2"/>
  <c r="F25" i="2"/>
  <c r="E25" i="2"/>
  <c r="D25" i="2"/>
  <c r="C25" i="2"/>
  <c r="B25" i="2"/>
  <c r="G24" i="2"/>
  <c r="F24" i="2"/>
  <c r="E24" i="2"/>
  <c r="D24" i="2"/>
  <c r="C24" i="2"/>
  <c r="B24" i="2"/>
  <c r="G23" i="2"/>
  <c r="F23" i="2"/>
  <c r="E23" i="2"/>
  <c r="D23" i="2"/>
  <c r="C23" i="2"/>
  <c r="B23" i="2"/>
  <c r="B22" i="2"/>
  <c r="G21" i="2"/>
  <c r="F21" i="2"/>
  <c r="E21" i="2"/>
  <c r="D21" i="2"/>
  <c r="B21" i="2"/>
  <c r="G20" i="2"/>
  <c r="F20" i="2"/>
  <c r="E20" i="2"/>
  <c r="D20" i="2"/>
  <c r="C20" i="2"/>
  <c r="B20" i="2"/>
  <c r="G19" i="2"/>
  <c r="F19" i="2"/>
  <c r="E19" i="2"/>
  <c r="D19" i="2"/>
  <c r="C19" i="2"/>
  <c r="B19" i="2"/>
  <c r="B18" i="2"/>
  <c r="B17" i="2"/>
  <c r="B16" i="2"/>
  <c r="G15" i="2"/>
  <c r="F15" i="2"/>
  <c r="E15" i="2"/>
  <c r="D15" i="2"/>
  <c r="C15" i="2"/>
  <c r="B15" i="2"/>
  <c r="G14" i="2"/>
  <c r="F14" i="2"/>
  <c r="E14" i="2"/>
  <c r="D14" i="2"/>
  <c r="C14" i="2"/>
  <c r="B14" i="2"/>
  <c r="B13" i="2"/>
  <c r="G12" i="2"/>
  <c r="E12" i="2"/>
  <c r="C12" i="2"/>
  <c r="B12" i="2"/>
  <c r="G11" i="2"/>
  <c r="F11" i="2"/>
  <c r="E11" i="2"/>
  <c r="D11" i="2"/>
  <c r="C11" i="2"/>
  <c r="B11" i="2"/>
  <c r="G10" i="2"/>
  <c r="F10" i="2"/>
  <c r="E10" i="2"/>
  <c r="D10" i="2"/>
  <c r="C10" i="2"/>
  <c r="B10" i="2"/>
  <c r="B9" i="2"/>
  <c r="F8" i="2"/>
  <c r="E8" i="2"/>
  <c r="D8" i="2"/>
  <c r="B8" i="2"/>
  <c r="G7" i="2"/>
  <c r="F7" i="2"/>
  <c r="E7" i="2"/>
  <c r="D7" i="2"/>
  <c r="C7" i="2"/>
  <c r="B7" i="2"/>
  <c r="G6" i="2"/>
  <c r="F6" i="2"/>
  <c r="E6" i="2"/>
  <c r="D6" i="2"/>
  <c r="C6" i="2"/>
  <c r="B6" i="2"/>
  <c r="G5" i="2"/>
  <c r="F5" i="2"/>
  <c r="E5" i="2"/>
  <c r="D5" i="2"/>
  <c r="C5" i="2"/>
  <c r="B5" i="2"/>
  <c r="B4" i="2"/>
  <c r="B3" i="2"/>
  <c r="B2" i="2"/>
  <c r="N108" i="3"/>
  <c r="M108" i="3"/>
  <c r="L108" i="3"/>
  <c r="K108" i="3"/>
  <c r="J108" i="3"/>
  <c r="N107" i="3"/>
  <c r="M107" i="3"/>
  <c r="L107" i="3"/>
  <c r="K107" i="3"/>
  <c r="J107" i="3"/>
  <c r="I107" i="3"/>
  <c r="H107" i="3"/>
  <c r="G107" i="3"/>
  <c r="G108" i="3" s="1"/>
  <c r="F107" i="3"/>
  <c r="F108" i="3" s="1"/>
  <c r="E107" i="3"/>
  <c r="E108" i="3" s="1"/>
  <c r="D107" i="3"/>
  <c r="O107" i="3" s="1"/>
  <c r="G16" i="3" s="1"/>
  <c r="C107" i="3"/>
  <c r="N99" i="3"/>
  <c r="M99" i="3"/>
  <c r="L99" i="3"/>
  <c r="K99" i="3"/>
  <c r="J99" i="3"/>
  <c r="I99" i="3"/>
  <c r="I108" i="3" s="1"/>
  <c r="H99" i="3"/>
  <c r="H108" i="3" s="1"/>
  <c r="G99" i="3"/>
  <c r="F99" i="3"/>
  <c r="E99" i="3"/>
  <c r="D99" i="3"/>
  <c r="D108" i="3" s="1"/>
  <c r="C99" i="3"/>
  <c r="O99" i="3" s="1"/>
  <c r="G8" i="3" s="1"/>
  <c r="L90" i="3"/>
  <c r="K90" i="3"/>
  <c r="J90" i="3"/>
  <c r="I90" i="3"/>
  <c r="H90" i="3"/>
  <c r="G90" i="3"/>
  <c r="F90" i="3"/>
  <c r="E90" i="3"/>
  <c r="N89" i="3"/>
  <c r="M89" i="3"/>
  <c r="L89" i="3"/>
  <c r="K89" i="3"/>
  <c r="J89" i="3"/>
  <c r="I89" i="3"/>
  <c r="H89" i="3"/>
  <c r="G89" i="3"/>
  <c r="F89" i="3"/>
  <c r="E89" i="3"/>
  <c r="D89" i="3"/>
  <c r="C89" i="3"/>
  <c r="O89" i="3" s="1"/>
  <c r="F16" i="3" s="1"/>
  <c r="N81" i="3"/>
  <c r="N90" i="3" s="1"/>
  <c r="M81" i="3"/>
  <c r="O81" i="3" s="1"/>
  <c r="F8" i="3" s="1"/>
  <c r="L81" i="3"/>
  <c r="K81" i="3"/>
  <c r="J81" i="3"/>
  <c r="I81" i="3"/>
  <c r="H81" i="3"/>
  <c r="G81" i="3"/>
  <c r="F81" i="3"/>
  <c r="E81" i="3"/>
  <c r="D81" i="3"/>
  <c r="D90" i="3" s="1"/>
  <c r="C81" i="3"/>
  <c r="C90" i="3" s="1"/>
  <c r="G72" i="3"/>
  <c r="F72" i="3"/>
  <c r="E72" i="3"/>
  <c r="D72" i="3"/>
  <c r="C72" i="3"/>
  <c r="B72" i="3"/>
  <c r="B90" i="3" s="1"/>
  <c r="B108" i="3" s="1"/>
  <c r="B17" i="3" s="1"/>
  <c r="N71" i="3"/>
  <c r="O71" i="3" s="1"/>
  <c r="E16" i="3" s="1"/>
  <c r="M71" i="3"/>
  <c r="L71" i="3"/>
  <c r="K71" i="3"/>
  <c r="J71" i="3"/>
  <c r="I71" i="3"/>
  <c r="H71" i="3"/>
  <c r="G71" i="3"/>
  <c r="F71" i="3"/>
  <c r="E71" i="3"/>
  <c r="D71" i="3"/>
  <c r="C71" i="3"/>
  <c r="N63" i="3"/>
  <c r="N72" i="3" s="1"/>
  <c r="M63" i="3"/>
  <c r="M72" i="3" s="1"/>
  <c r="L63" i="3"/>
  <c r="L72" i="3" s="1"/>
  <c r="K63" i="3"/>
  <c r="K72" i="3" s="1"/>
  <c r="J63" i="3"/>
  <c r="J72" i="3" s="1"/>
  <c r="I63" i="3"/>
  <c r="I72" i="3" s="1"/>
  <c r="H63" i="3"/>
  <c r="H72" i="3" s="1"/>
  <c r="G63" i="3"/>
  <c r="F63" i="3"/>
  <c r="E63" i="3"/>
  <c r="D63" i="3"/>
  <c r="C63" i="3"/>
  <c r="O63" i="3" s="1"/>
  <c r="E8" i="3" s="1"/>
  <c r="B55" i="3"/>
  <c r="B73" i="3" s="1"/>
  <c r="B91" i="3" s="1"/>
  <c r="B109" i="3" s="1"/>
  <c r="B18" i="3" s="1"/>
  <c r="B54" i="3"/>
  <c r="N53" i="3"/>
  <c r="M53" i="3"/>
  <c r="L53" i="3"/>
  <c r="L54" i="3" s="1"/>
  <c r="K53" i="3"/>
  <c r="K54" i="3" s="1"/>
  <c r="J53" i="3"/>
  <c r="J54" i="3" s="1"/>
  <c r="I53" i="3"/>
  <c r="O53" i="3" s="1"/>
  <c r="D16" i="3" s="1"/>
  <c r="H53" i="3"/>
  <c r="G53" i="3"/>
  <c r="F53" i="3"/>
  <c r="E53" i="3"/>
  <c r="D53" i="3"/>
  <c r="C53" i="3"/>
  <c r="B53" i="3"/>
  <c r="B71" i="3" s="1"/>
  <c r="B89" i="3" s="1"/>
  <c r="B107" i="3" s="1"/>
  <c r="B16" i="3" s="1"/>
  <c r="N45" i="3"/>
  <c r="N54" i="3" s="1"/>
  <c r="M45" i="3"/>
  <c r="M54" i="3" s="1"/>
  <c r="L45" i="3"/>
  <c r="K45" i="3"/>
  <c r="J45" i="3"/>
  <c r="I45" i="3"/>
  <c r="I54" i="3" s="1"/>
  <c r="H45" i="3"/>
  <c r="H54" i="3" s="1"/>
  <c r="G45" i="3"/>
  <c r="G54" i="3" s="1"/>
  <c r="F45" i="3"/>
  <c r="F54" i="3" s="1"/>
  <c r="E45" i="3"/>
  <c r="E54" i="3" s="1"/>
  <c r="D45" i="3"/>
  <c r="D54" i="3" s="1"/>
  <c r="C45" i="3"/>
  <c r="O45" i="3" s="1"/>
  <c r="D8" i="3" s="1"/>
  <c r="N36" i="3"/>
  <c r="M36" i="3"/>
  <c r="L36" i="3"/>
  <c r="K36" i="3"/>
  <c r="J36" i="3"/>
  <c r="I36" i="3"/>
  <c r="N35" i="3"/>
  <c r="M35" i="3"/>
  <c r="L35" i="3"/>
  <c r="K35" i="3"/>
  <c r="J35" i="3"/>
  <c r="I35" i="3"/>
  <c r="H35" i="3"/>
  <c r="G35" i="3"/>
  <c r="F35" i="3"/>
  <c r="E35" i="3"/>
  <c r="D35" i="3"/>
  <c r="D36" i="3" s="1"/>
  <c r="C35" i="3"/>
  <c r="O35" i="3" s="1"/>
  <c r="C16" i="3" s="1"/>
  <c r="O27" i="3"/>
  <c r="C8" i="3" s="1"/>
  <c r="N27" i="3"/>
  <c r="M27" i="3"/>
  <c r="L27" i="3"/>
  <c r="K27" i="3"/>
  <c r="J27" i="3"/>
  <c r="I27" i="3"/>
  <c r="H27" i="3"/>
  <c r="H36" i="3" s="1"/>
  <c r="G27" i="3"/>
  <c r="G36" i="3" s="1"/>
  <c r="F27" i="3"/>
  <c r="F36" i="3" s="1"/>
  <c r="E27" i="3"/>
  <c r="E36" i="3" s="1"/>
  <c r="D27" i="3"/>
  <c r="C27" i="3"/>
  <c r="C36" i="3" s="1"/>
  <c r="G15" i="3"/>
  <c r="F15" i="3"/>
  <c r="E15" i="3"/>
  <c r="D15" i="3"/>
  <c r="C15" i="3"/>
  <c r="B15" i="3"/>
  <c r="G14" i="3"/>
  <c r="F14" i="3"/>
  <c r="E14" i="3"/>
  <c r="D14" i="3"/>
  <c r="C14" i="3"/>
  <c r="B14" i="3"/>
  <c r="G13" i="3"/>
  <c r="F13" i="3"/>
  <c r="E13" i="3"/>
  <c r="D13" i="3"/>
  <c r="C13" i="3"/>
  <c r="B13" i="3"/>
  <c r="G12" i="3"/>
  <c r="F12" i="3"/>
  <c r="E12" i="3"/>
  <c r="D12" i="3"/>
  <c r="C12" i="3"/>
  <c r="B12" i="3"/>
  <c r="G11" i="3"/>
  <c r="F11" i="3"/>
  <c r="E11" i="3"/>
  <c r="D11" i="3"/>
  <c r="C11" i="3"/>
  <c r="B11" i="3"/>
  <c r="G10" i="3"/>
  <c r="F10" i="3"/>
  <c r="E10" i="3"/>
  <c r="D10" i="3"/>
  <c r="C10" i="3"/>
  <c r="B10" i="3"/>
  <c r="B9" i="3"/>
  <c r="B8" i="3"/>
  <c r="G7" i="3"/>
  <c r="F7" i="3"/>
  <c r="E7" i="3"/>
  <c r="D7" i="3"/>
  <c r="C7" i="3"/>
  <c r="B7" i="3"/>
  <c r="G6" i="3"/>
  <c r="F6" i="3"/>
  <c r="E6" i="3"/>
  <c r="D6" i="3"/>
  <c r="C6" i="3"/>
  <c r="B6" i="3"/>
  <c r="G5" i="3"/>
  <c r="F5" i="3"/>
  <c r="E5" i="3"/>
  <c r="D5" i="3"/>
  <c r="C5" i="3"/>
  <c r="B5" i="3"/>
  <c r="G4" i="3"/>
  <c r="F4" i="3"/>
  <c r="E4" i="3"/>
  <c r="D4" i="3"/>
  <c r="C4" i="3"/>
  <c r="B4" i="3"/>
  <c r="B3" i="3"/>
  <c r="B2" i="3"/>
  <c r="O146" i="2" l="1"/>
  <c r="F28" i="2" s="1"/>
  <c r="F16" i="2"/>
  <c r="O116" i="2"/>
  <c r="E27" i="2" s="1"/>
  <c r="E26" i="2"/>
  <c r="O88" i="2"/>
  <c r="D28" i="2" s="1"/>
  <c r="D16" i="2"/>
  <c r="O145" i="2"/>
  <c r="F27" i="2" s="1"/>
  <c r="F26" i="2"/>
  <c r="C21" i="2"/>
  <c r="G76" i="2"/>
  <c r="G88" i="2" s="1"/>
  <c r="H76" i="2"/>
  <c r="H88" i="2" s="1"/>
  <c r="F134" i="2"/>
  <c r="F146" i="2" s="1"/>
  <c r="M47" i="2"/>
  <c r="M59" i="2" s="1"/>
  <c r="O47" i="2"/>
  <c r="K60" i="2"/>
  <c r="L60" i="2"/>
  <c r="G26" i="2"/>
  <c r="O163" i="2"/>
  <c r="E134" i="2"/>
  <c r="E146" i="2" s="1"/>
  <c r="N163" i="2"/>
  <c r="N175" i="2" s="1"/>
  <c r="G8" i="2"/>
  <c r="N60" i="2"/>
  <c r="O60" i="2"/>
  <c r="C29" i="2" s="1"/>
  <c r="O86" i="2"/>
  <c r="C37" i="3"/>
  <c r="D37" i="3" s="1"/>
  <c r="E37" i="3" s="1"/>
  <c r="F37" i="3" s="1"/>
  <c r="G37" i="3" s="1"/>
  <c r="H37" i="3" s="1"/>
  <c r="I37" i="3" s="1"/>
  <c r="J37" i="3" s="1"/>
  <c r="K37" i="3" s="1"/>
  <c r="L37" i="3" s="1"/>
  <c r="M37" i="3" s="1"/>
  <c r="N37" i="3" s="1"/>
  <c r="O36" i="3"/>
  <c r="C17" i="3" s="1"/>
  <c r="O72" i="3"/>
  <c r="E17" i="3" s="1"/>
  <c r="C54" i="3"/>
  <c r="O54" i="3" s="1"/>
  <c r="D17" i="3" s="1"/>
  <c r="M90" i="3"/>
  <c r="O90" i="3" s="1"/>
  <c r="F17" i="3" s="1"/>
  <c r="C108" i="3"/>
  <c r="O108" i="3" s="1"/>
  <c r="G17" i="3" s="1"/>
  <c r="C16" i="2" l="1"/>
  <c r="O59" i="2"/>
  <c r="C28" i="2" s="1"/>
  <c r="O175" i="2"/>
  <c r="G28" i="2" s="1"/>
  <c r="G16" i="2"/>
  <c r="D26" i="2"/>
  <c r="O87" i="2"/>
  <c r="D27" i="2" s="1"/>
  <c r="O37" i="3"/>
  <c r="C18" i="3" s="1"/>
  <c r="C55" i="3"/>
  <c r="D55" i="3" s="1"/>
  <c r="E55" i="3" s="1"/>
  <c r="F55" i="3" s="1"/>
  <c r="G55" i="3" s="1"/>
  <c r="H55" i="3" s="1"/>
  <c r="I55" i="3" s="1"/>
  <c r="J55" i="3" s="1"/>
  <c r="K55" i="3" s="1"/>
  <c r="L55" i="3" s="1"/>
  <c r="M55" i="3" s="1"/>
  <c r="N55" i="3" s="1"/>
  <c r="C73" i="3" l="1"/>
  <c r="D73" i="3" s="1"/>
  <c r="E73" i="3" s="1"/>
  <c r="F73" i="3" s="1"/>
  <c r="G73" i="3" s="1"/>
  <c r="H73" i="3" s="1"/>
  <c r="I73" i="3" s="1"/>
  <c r="J73" i="3" s="1"/>
  <c r="K73" i="3" s="1"/>
  <c r="L73" i="3" s="1"/>
  <c r="M73" i="3" s="1"/>
  <c r="N73" i="3" s="1"/>
  <c r="O55" i="3"/>
  <c r="D18" i="3" s="1"/>
  <c r="C8" i="1"/>
  <c r="C91" i="3" l="1"/>
  <c r="D91" i="3" s="1"/>
  <c r="E91" i="3" s="1"/>
  <c r="F91" i="3" s="1"/>
  <c r="G91" i="3" s="1"/>
  <c r="H91" i="3" s="1"/>
  <c r="I91" i="3" s="1"/>
  <c r="J91" i="3" s="1"/>
  <c r="K91" i="3" s="1"/>
  <c r="L91" i="3" s="1"/>
  <c r="M91" i="3" s="1"/>
  <c r="N91" i="3" s="1"/>
  <c r="O73" i="3"/>
  <c r="E18" i="3" s="1"/>
  <c r="O91" i="3" l="1"/>
  <c r="F18" i="3" s="1"/>
  <c r="C109" i="3"/>
  <c r="D109" i="3" s="1"/>
  <c r="E109" i="3" s="1"/>
  <c r="F109" i="3" s="1"/>
  <c r="G109" i="3" s="1"/>
  <c r="H109" i="3" s="1"/>
  <c r="I109" i="3" s="1"/>
  <c r="J109" i="3" s="1"/>
  <c r="K109" i="3" s="1"/>
  <c r="L109" i="3" s="1"/>
  <c r="M109" i="3" s="1"/>
  <c r="N109" i="3" s="1"/>
  <c r="O109" i="3" s="1"/>
  <c r="G18" i="3" s="1"/>
  <c r="N158" i="1" l="1"/>
  <c r="M158" i="1"/>
  <c r="L158" i="1"/>
  <c r="K158" i="1"/>
  <c r="J158" i="1"/>
  <c r="I158" i="1"/>
  <c r="H158" i="1"/>
  <c r="N157" i="1"/>
  <c r="M157" i="1"/>
  <c r="L157" i="1"/>
  <c r="K157" i="1"/>
  <c r="J157" i="1"/>
  <c r="I157" i="1"/>
  <c r="H157" i="1"/>
  <c r="G157" i="1"/>
  <c r="G158" i="1" s="1"/>
  <c r="F157" i="1"/>
  <c r="F158" i="1" s="1"/>
  <c r="E157" i="1"/>
  <c r="E158" i="1" s="1"/>
  <c r="D157" i="1"/>
  <c r="D158" i="1" s="1"/>
  <c r="C157" i="1"/>
  <c r="C158" i="1" s="1"/>
  <c r="N132" i="1"/>
  <c r="H132" i="1"/>
  <c r="F132" i="1"/>
  <c r="E132" i="1"/>
  <c r="N131" i="1"/>
  <c r="M131" i="1"/>
  <c r="M132" i="1" s="1"/>
  <c r="L131" i="1"/>
  <c r="L132" i="1" s="1"/>
  <c r="K131" i="1"/>
  <c r="K132" i="1" s="1"/>
  <c r="J131" i="1"/>
  <c r="J132" i="1" s="1"/>
  <c r="I131" i="1"/>
  <c r="I132" i="1" s="1"/>
  <c r="H131" i="1"/>
  <c r="G131" i="1"/>
  <c r="G132" i="1" s="1"/>
  <c r="F131" i="1"/>
  <c r="O131" i="1" s="1"/>
  <c r="E131" i="1"/>
  <c r="D131" i="1"/>
  <c r="D132" i="1" s="1"/>
  <c r="C131" i="1"/>
  <c r="C132" i="1" s="1"/>
  <c r="K106" i="1"/>
  <c r="J106" i="1"/>
  <c r="I106" i="1"/>
  <c r="H106" i="1"/>
  <c r="G106" i="1"/>
  <c r="F106" i="1"/>
  <c r="N105" i="1"/>
  <c r="N106" i="1" s="1"/>
  <c r="M105" i="1"/>
  <c r="M106" i="1" s="1"/>
  <c r="L105" i="1"/>
  <c r="L106" i="1" s="1"/>
  <c r="K105" i="1"/>
  <c r="J105" i="1"/>
  <c r="I105" i="1"/>
  <c r="H105" i="1"/>
  <c r="G105" i="1"/>
  <c r="F105" i="1"/>
  <c r="E105" i="1"/>
  <c r="E106" i="1" s="1"/>
  <c r="D105" i="1"/>
  <c r="D106" i="1" s="1"/>
  <c r="C105" i="1"/>
  <c r="C106" i="1" s="1"/>
  <c r="N80" i="1"/>
  <c r="L80" i="1"/>
  <c r="K80" i="1"/>
  <c r="I80" i="1"/>
  <c r="H80" i="1"/>
  <c r="G80" i="1"/>
  <c r="N79" i="1"/>
  <c r="M79" i="1"/>
  <c r="M80" i="1" s="1"/>
  <c r="L79" i="1"/>
  <c r="K79" i="1"/>
  <c r="J79" i="1"/>
  <c r="J80" i="1" s="1"/>
  <c r="I79" i="1"/>
  <c r="H79" i="1"/>
  <c r="G79" i="1"/>
  <c r="F79" i="1"/>
  <c r="F80" i="1" s="1"/>
  <c r="E79" i="1"/>
  <c r="E80" i="1" s="1"/>
  <c r="D79" i="1"/>
  <c r="D80" i="1" s="1"/>
  <c r="C79" i="1"/>
  <c r="C80" i="1" s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O76" i="1"/>
  <c r="D22" i="1" s="1"/>
  <c r="N76" i="1"/>
  <c r="M76" i="1"/>
  <c r="L76" i="1"/>
  <c r="K76" i="1"/>
  <c r="J76" i="1"/>
  <c r="I76" i="1"/>
  <c r="H76" i="1"/>
  <c r="G76" i="1"/>
  <c r="F76" i="1"/>
  <c r="E76" i="1"/>
  <c r="D76" i="1"/>
  <c r="C76" i="1"/>
  <c r="N152" i="1"/>
  <c r="M152" i="1"/>
  <c r="L152" i="1"/>
  <c r="K152" i="1"/>
  <c r="J152" i="1"/>
  <c r="I152" i="1"/>
  <c r="H152" i="1"/>
  <c r="N151" i="1"/>
  <c r="M151" i="1"/>
  <c r="L151" i="1"/>
  <c r="K151" i="1"/>
  <c r="J151" i="1"/>
  <c r="I151" i="1"/>
  <c r="H151" i="1"/>
  <c r="G151" i="1"/>
  <c r="G152" i="1" s="1"/>
  <c r="F151" i="1"/>
  <c r="F152" i="1" s="1"/>
  <c r="E151" i="1"/>
  <c r="E152" i="1" s="1"/>
  <c r="D151" i="1"/>
  <c r="D152" i="1" s="1"/>
  <c r="C151" i="1"/>
  <c r="C152" i="1" s="1"/>
  <c r="N126" i="1"/>
  <c r="M126" i="1"/>
  <c r="L126" i="1"/>
  <c r="K126" i="1"/>
  <c r="J126" i="1"/>
  <c r="I126" i="1"/>
  <c r="H126" i="1"/>
  <c r="G126" i="1"/>
  <c r="N125" i="1"/>
  <c r="M125" i="1"/>
  <c r="L125" i="1"/>
  <c r="K125" i="1"/>
  <c r="J125" i="1"/>
  <c r="I125" i="1"/>
  <c r="H125" i="1"/>
  <c r="G125" i="1"/>
  <c r="F125" i="1"/>
  <c r="F126" i="1" s="1"/>
  <c r="E125" i="1"/>
  <c r="E126" i="1" s="1"/>
  <c r="D125" i="1"/>
  <c r="D126" i="1" s="1"/>
  <c r="C125" i="1"/>
  <c r="C126" i="1" s="1"/>
  <c r="M100" i="1"/>
  <c r="L100" i="1"/>
  <c r="K100" i="1"/>
  <c r="J100" i="1"/>
  <c r="I100" i="1"/>
  <c r="H100" i="1"/>
  <c r="N99" i="1"/>
  <c r="N100" i="1" s="1"/>
  <c r="M99" i="1"/>
  <c r="L99" i="1"/>
  <c r="K99" i="1"/>
  <c r="J99" i="1"/>
  <c r="I99" i="1"/>
  <c r="H99" i="1"/>
  <c r="G99" i="1"/>
  <c r="G100" i="1" s="1"/>
  <c r="F99" i="1"/>
  <c r="F100" i="1" s="1"/>
  <c r="E99" i="1"/>
  <c r="E100" i="1" s="1"/>
  <c r="D99" i="1"/>
  <c r="D100" i="1" s="1"/>
  <c r="C99" i="1"/>
  <c r="O99" i="1" s="1"/>
  <c r="N74" i="1"/>
  <c r="M74" i="1"/>
  <c r="L74" i="1"/>
  <c r="K74" i="1"/>
  <c r="J74" i="1"/>
  <c r="I74" i="1"/>
  <c r="H74" i="1"/>
  <c r="G74" i="1"/>
  <c r="N73" i="1"/>
  <c r="M73" i="1"/>
  <c r="L73" i="1"/>
  <c r="K73" i="1"/>
  <c r="J73" i="1"/>
  <c r="I73" i="1"/>
  <c r="H73" i="1"/>
  <c r="G73" i="1"/>
  <c r="F73" i="1"/>
  <c r="F74" i="1" s="1"/>
  <c r="E73" i="1"/>
  <c r="E74" i="1" s="1"/>
  <c r="D73" i="1"/>
  <c r="D74" i="1" s="1"/>
  <c r="C73" i="1"/>
  <c r="O73" i="1" s="1"/>
  <c r="H138" i="1"/>
  <c r="G138" i="1"/>
  <c r="F138" i="1"/>
  <c r="O137" i="1"/>
  <c r="O138" i="1" s="1"/>
  <c r="G6" i="1" s="1"/>
  <c r="N137" i="1"/>
  <c r="N138" i="1" s="1"/>
  <c r="M137" i="1"/>
  <c r="M138" i="1" s="1"/>
  <c r="L137" i="1"/>
  <c r="L138" i="1" s="1"/>
  <c r="K137" i="1"/>
  <c r="K138" i="1" s="1"/>
  <c r="J137" i="1"/>
  <c r="J138" i="1" s="1"/>
  <c r="I137" i="1"/>
  <c r="I138" i="1" s="1"/>
  <c r="H137" i="1"/>
  <c r="G137" i="1"/>
  <c r="F137" i="1"/>
  <c r="E137" i="1"/>
  <c r="E138" i="1" s="1"/>
  <c r="D137" i="1"/>
  <c r="D138" i="1" s="1"/>
  <c r="C137" i="1"/>
  <c r="C138" i="1" s="1"/>
  <c r="H112" i="1"/>
  <c r="G112" i="1"/>
  <c r="F112" i="1"/>
  <c r="E112" i="1"/>
  <c r="D112" i="1"/>
  <c r="C112" i="1"/>
  <c r="O111" i="1"/>
  <c r="O112" i="1" s="1"/>
  <c r="F6" i="1" s="1"/>
  <c r="N111" i="1"/>
  <c r="N112" i="1" s="1"/>
  <c r="M111" i="1"/>
  <c r="M112" i="1" s="1"/>
  <c r="L111" i="1"/>
  <c r="L112" i="1" s="1"/>
  <c r="K111" i="1"/>
  <c r="K112" i="1" s="1"/>
  <c r="J111" i="1"/>
  <c r="J112" i="1" s="1"/>
  <c r="I111" i="1"/>
  <c r="I112" i="1" s="1"/>
  <c r="H111" i="1"/>
  <c r="G111" i="1"/>
  <c r="F111" i="1"/>
  <c r="E111" i="1"/>
  <c r="D111" i="1"/>
  <c r="C111" i="1"/>
  <c r="O86" i="1"/>
  <c r="E6" i="1" s="1"/>
  <c r="N86" i="1"/>
  <c r="F86" i="1"/>
  <c r="O85" i="1"/>
  <c r="N85" i="1"/>
  <c r="M85" i="1"/>
  <c r="M86" i="1" s="1"/>
  <c r="L85" i="1"/>
  <c r="L86" i="1" s="1"/>
  <c r="K85" i="1"/>
  <c r="K86" i="1" s="1"/>
  <c r="J85" i="1"/>
  <c r="J86" i="1" s="1"/>
  <c r="I85" i="1"/>
  <c r="I86" i="1" s="1"/>
  <c r="H85" i="1"/>
  <c r="H86" i="1" s="1"/>
  <c r="G85" i="1"/>
  <c r="G86" i="1" s="1"/>
  <c r="F85" i="1"/>
  <c r="E85" i="1"/>
  <c r="E86" i="1" s="1"/>
  <c r="D85" i="1"/>
  <c r="D86" i="1" s="1"/>
  <c r="C85" i="1"/>
  <c r="C86" i="1" s="1"/>
  <c r="I60" i="1"/>
  <c r="H60" i="1"/>
  <c r="G60" i="1"/>
  <c r="F60" i="1"/>
  <c r="O59" i="1"/>
  <c r="O60" i="1" s="1"/>
  <c r="D6" i="1" s="1"/>
  <c r="N59" i="1"/>
  <c r="N60" i="1" s="1"/>
  <c r="M59" i="1"/>
  <c r="M60" i="1" s="1"/>
  <c r="L59" i="1"/>
  <c r="L60" i="1" s="1"/>
  <c r="K59" i="1"/>
  <c r="K60" i="1" s="1"/>
  <c r="J59" i="1"/>
  <c r="J60" i="1" s="1"/>
  <c r="I59" i="1"/>
  <c r="H59" i="1"/>
  <c r="G59" i="1"/>
  <c r="F59" i="1"/>
  <c r="E59" i="1"/>
  <c r="E60" i="1" s="1"/>
  <c r="D59" i="1"/>
  <c r="D60" i="1" s="1"/>
  <c r="C59" i="1"/>
  <c r="C60" i="1" s="1"/>
  <c r="B26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B22" i="1"/>
  <c r="G21" i="1"/>
  <c r="F21" i="1"/>
  <c r="E21" i="1"/>
  <c r="D21" i="1"/>
  <c r="C21" i="1"/>
  <c r="B21" i="1"/>
  <c r="B20" i="1"/>
  <c r="B19" i="1"/>
  <c r="G18" i="1"/>
  <c r="F18" i="1"/>
  <c r="E18" i="1"/>
  <c r="D18" i="1"/>
  <c r="C18" i="1"/>
  <c r="B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B8" i="1"/>
  <c r="B7" i="1"/>
  <c r="B6" i="1"/>
  <c r="G5" i="1"/>
  <c r="E5" i="1"/>
  <c r="B5" i="1"/>
  <c r="G4" i="1"/>
  <c r="F4" i="1"/>
  <c r="E4" i="1"/>
  <c r="D4" i="1"/>
  <c r="C4" i="1"/>
  <c r="B4" i="1"/>
  <c r="G3" i="1"/>
  <c r="F3" i="1"/>
  <c r="E3" i="1"/>
  <c r="D3" i="1"/>
  <c r="C3" i="1"/>
  <c r="B3" i="1"/>
  <c r="D33" i="1"/>
  <c r="D48" i="1" s="1"/>
  <c r="D50" i="1" s="1"/>
  <c r="D53" i="1" s="1"/>
  <c r="D54" i="1" s="1"/>
  <c r="E33" i="1"/>
  <c r="F33" i="1"/>
  <c r="F34" i="1" s="1"/>
  <c r="G33" i="1"/>
  <c r="G34" i="1" s="1"/>
  <c r="H33" i="1"/>
  <c r="I33" i="1"/>
  <c r="I48" i="1" s="1"/>
  <c r="I50" i="1" s="1"/>
  <c r="I53" i="1" s="1"/>
  <c r="I54" i="1" s="1"/>
  <c r="J33" i="1"/>
  <c r="J34" i="1" s="1"/>
  <c r="K33" i="1"/>
  <c r="L33" i="1"/>
  <c r="M33" i="1"/>
  <c r="N33" i="1"/>
  <c r="O33" i="1"/>
  <c r="O34" i="1" s="1"/>
  <c r="C6" i="1" s="1"/>
  <c r="C33" i="1"/>
  <c r="N47" i="1"/>
  <c r="N48" i="1" s="1"/>
  <c r="N50" i="1" s="1"/>
  <c r="N53" i="1" s="1"/>
  <c r="N54" i="1" s="1"/>
  <c r="M47" i="1"/>
  <c r="M48" i="1" s="1"/>
  <c r="M50" i="1" s="1"/>
  <c r="M53" i="1" s="1"/>
  <c r="M54" i="1" s="1"/>
  <c r="L47" i="1"/>
  <c r="L48" i="1" s="1"/>
  <c r="L50" i="1" s="1"/>
  <c r="L53" i="1" s="1"/>
  <c r="L54" i="1" s="1"/>
  <c r="K47" i="1"/>
  <c r="J47" i="1"/>
  <c r="I47" i="1"/>
  <c r="H47" i="1"/>
  <c r="G47" i="1"/>
  <c r="F47" i="1"/>
  <c r="E47" i="1"/>
  <c r="D47" i="1"/>
  <c r="C47" i="1"/>
  <c r="C48" i="1" s="1"/>
  <c r="C50" i="1" s="1"/>
  <c r="C53" i="1" s="1"/>
  <c r="C54" i="1" s="1"/>
  <c r="N34" i="1"/>
  <c r="M34" i="1"/>
  <c r="L34" i="1"/>
  <c r="C34" i="1"/>
  <c r="O157" i="1" l="1"/>
  <c r="O132" i="1"/>
  <c r="F26" i="1" s="1"/>
  <c r="F25" i="1"/>
  <c r="O105" i="1"/>
  <c r="O79" i="1"/>
  <c r="O151" i="1"/>
  <c r="O125" i="1"/>
  <c r="E19" i="1"/>
  <c r="O100" i="1"/>
  <c r="E20" i="1" s="1"/>
  <c r="C100" i="1"/>
  <c r="D19" i="1"/>
  <c r="O74" i="1"/>
  <c r="D20" i="1" s="1"/>
  <c r="C74" i="1"/>
  <c r="F5" i="1"/>
  <c r="D5" i="1"/>
  <c r="H48" i="1"/>
  <c r="H50" i="1" s="1"/>
  <c r="H53" i="1" s="1"/>
  <c r="H54" i="1" s="1"/>
  <c r="E48" i="1"/>
  <c r="E50" i="1" s="1"/>
  <c r="E53" i="1" s="1"/>
  <c r="E54" i="1" s="1"/>
  <c r="D34" i="1"/>
  <c r="O47" i="1"/>
  <c r="K48" i="1"/>
  <c r="K50" i="1" s="1"/>
  <c r="K53" i="1" s="1"/>
  <c r="K54" i="1" s="1"/>
  <c r="C5" i="1"/>
  <c r="H34" i="1"/>
  <c r="I34" i="1"/>
  <c r="E34" i="1"/>
  <c r="K34" i="1"/>
  <c r="G48" i="1"/>
  <c r="G50" i="1" s="1"/>
  <c r="G53" i="1" s="1"/>
  <c r="G54" i="1" s="1"/>
  <c r="F48" i="1"/>
  <c r="F50" i="1" s="1"/>
  <c r="F53" i="1" s="1"/>
  <c r="F54" i="1" s="1"/>
  <c r="J48" i="1"/>
  <c r="J50" i="1" s="1"/>
  <c r="J53" i="1" s="1"/>
  <c r="J54" i="1" s="1"/>
  <c r="O158" i="1" l="1"/>
  <c r="G26" i="1" s="1"/>
  <c r="G25" i="1"/>
  <c r="O106" i="1"/>
  <c r="E26" i="1" s="1"/>
  <c r="E25" i="1"/>
  <c r="D25" i="1"/>
  <c r="O80" i="1"/>
  <c r="D26" i="1" s="1"/>
  <c r="G19" i="1"/>
  <c r="O152" i="1"/>
  <c r="G20" i="1" s="1"/>
  <c r="F19" i="1"/>
  <c r="O126" i="1"/>
  <c r="F20" i="1" s="1"/>
  <c r="O53" i="1"/>
  <c r="C19" i="1"/>
  <c r="O48" i="1"/>
  <c r="O54" i="1"/>
  <c r="C26" i="1" s="1"/>
  <c r="C25" i="1"/>
  <c r="O50" i="1" l="1"/>
  <c r="C22" i="1" s="1"/>
  <c r="C20" i="1"/>
</calcChain>
</file>

<file path=xl/sharedStrings.xml><?xml version="1.0" encoding="utf-8"?>
<sst xmlns="http://schemas.openxmlformats.org/spreadsheetml/2006/main" count="558" uniqueCount="139">
  <si>
    <t>Profit and Loss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</si>
  <si>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</si>
  <si>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</si>
  <si>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</si>
  <si>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</si>
  <si>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</si>
  <si>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</si>
  <si>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</si>
  <si>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</si>
  <si>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</si>
  <si>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</si>
  <si>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</si>
  <si>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</si>
  <si>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Year 1</t>
  </si>
  <si>
    <t>Sales</t>
  </si>
  <si>
    <t>Direct Cost of Sales</t>
  </si>
  <si>
    <t>Gross Margin</t>
  </si>
  <si>
    <t>Operating Expenses</t>
  </si>
  <si>
    <t>Salaries</t>
  </si>
  <si>
    <t>Taxes and Benefits</t>
  </si>
  <si>
    <t>Marketing</t>
  </si>
  <si>
    <t>Rent</t>
  </si>
  <si>
    <t>Utilities</t>
  </si>
  <si>
    <t>Glassware and Maintenance</t>
  </si>
  <si>
    <t>Legal and Administrative Fees</t>
  </si>
  <si>
    <t>Merchant Service Fees</t>
  </si>
  <si>
    <t>State Excise Tax</t>
  </si>
  <si>
    <t>Federal Excise Tax</t>
  </si>
  <si>
    <t>Other</t>
  </si>
  <si>
    <t>Total Operating Expenses</t>
  </si>
  <si>
    <t>EBITDA</t>
  </si>
  <si>
    <t>Depreciation</t>
  </si>
  <si>
    <t>Profit Before Interest and Taxes</t>
  </si>
  <si>
    <t>Interest</t>
  </si>
  <si>
    <t>Taxes</t>
  </si>
  <si>
    <t>Net Profit</t>
  </si>
  <si>
    <t>Net Margin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</si>
  <si>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</si>
  <si>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</si>
  <si>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</si>
  <si>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</si>
  <si>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</si>
  <si>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</si>
  <si>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</si>
  <si>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</si>
  <si>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</si>
  <si>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</si>
  <si>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</si>
  <si>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</si>
  <si>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Year 2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</si>
  <si>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</si>
  <si>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</si>
  <si>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</si>
  <si>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</si>
  <si>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</si>
  <si>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</si>
  <si>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</si>
  <si>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</si>
  <si>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</si>
  <si>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</si>
  <si>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</si>
  <si>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</si>
  <si>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>Year 3</t>
  </si>
  <si>
    <t>M37</t>
  </si>
  <si>
    <t>M38</t>
  </si>
  <si>
    <t>M39</t>
  </si>
  <si>
    <t>M40</t>
  </si>
  <si>
    <t>M41</t>
  </si>
  <si>
    <t>M42</t>
  </si>
  <si>
    <t>M43</t>
  </si>
  <si>
    <t>M44</t>
  </si>
  <si>
    <t>M45</t>
  </si>
  <si>
    <t>M46</t>
  </si>
  <si>
    <t>M47</t>
  </si>
  <si>
    <t>M48</t>
  </si>
  <si>
    <t>Year 4</t>
  </si>
  <si>
    <t>M49</t>
  </si>
  <si>
    <t>M50</t>
  </si>
  <si>
    <t>M51</t>
  </si>
  <si>
    <t>M52</t>
  </si>
  <si>
    <t>M53</t>
  </si>
  <si>
    <t>M54</t>
  </si>
  <si>
    <t>M55</t>
  </si>
  <si>
    <t>M56</t>
  </si>
  <si>
    <t>M57</t>
  </si>
  <si>
    <t>M58</t>
  </si>
  <si>
    <t>M59</t>
  </si>
  <si>
    <t>M60</t>
  </si>
  <si>
    <t>Year 5</t>
  </si>
  <si>
    <t>Cash Flow</t>
  </si>
  <si>
    <t>Cash Inflow</t>
  </si>
  <si>
    <t>Investments Received</t>
  </si>
  <si>
    <t>Net Income (Loss)</t>
  </si>
  <si>
    <t>Increase in payables</t>
  </si>
  <si>
    <t>Total Cash Inflow</t>
  </si>
  <si>
    <t>Cash Outflow</t>
  </si>
  <si>
    <t>Preliminary expenses</t>
  </si>
  <si>
    <t>Direct Cash Spending</t>
  </si>
  <si>
    <t>Increase in Receivables</t>
  </si>
  <si>
    <t>Increase in Inventory</t>
  </si>
  <si>
    <t>Purchase Long-Term Assets</t>
  </si>
  <si>
    <t>Principal Repayment</t>
  </si>
  <si>
    <t>Total Cash Outflow</t>
  </si>
  <si>
    <t>Net Cash Flow</t>
  </si>
  <si>
    <t>Cash Balance</t>
  </si>
  <si>
    <t>Balance Sheet</t>
  </si>
  <si>
    <t>Assets</t>
  </si>
  <si>
    <t>Current Assets</t>
  </si>
  <si>
    <t>Cash</t>
  </si>
  <si>
    <t>Inventory</t>
  </si>
  <si>
    <t>Accounts Receivable</t>
  </si>
  <si>
    <t>Total Current Assets</t>
  </si>
  <si>
    <t>Long-term Assets</t>
  </si>
  <si>
    <t>Accumulated Depreciation</t>
  </si>
  <si>
    <t>Total Long-term Assets</t>
  </si>
  <si>
    <t>Miscellaneous Assets</t>
  </si>
  <si>
    <t>Intangible Assets</t>
  </si>
  <si>
    <t>Total Miscellaneous Assets</t>
  </si>
  <si>
    <t>Total Assets</t>
  </si>
  <si>
    <t>Liabilities and Capital</t>
  </si>
  <si>
    <t>Liabilities</t>
  </si>
  <si>
    <t>Accounts Payable</t>
  </si>
  <si>
    <t>Long-term Liabilities</t>
  </si>
  <si>
    <t>Total Liabilities</t>
  </si>
  <si>
    <t>Capital</t>
  </si>
  <si>
    <t>Paid-in Capital</t>
  </si>
  <si>
    <t>Retained Earnings</t>
  </si>
  <si>
    <t>Earnings</t>
  </si>
  <si>
    <t>Total Capital</t>
  </si>
  <si>
    <t>Total Liabilities and Capital</t>
  </si>
  <si>
    <t>Net Worth</t>
  </si>
  <si>
    <t>Current Assets / Liabilities</t>
  </si>
  <si>
    <t>You simply enter some figures, such as the # of products/services you expect to sell and the growth rate</t>
  </si>
  <si>
    <t>If you'd like an even easier way to complete your business plan financials, we recommend Growthink’s Ultimate Business Plan Template</t>
  </si>
  <si>
    <t>Growthink’s Ultimate Business Plan Template includes a much more comprehensive financial template.</t>
  </si>
  <si>
    <t xml:space="preserve">and Growthink’s Ultimate Business Plan Template automatically completes your complete financial model. </t>
  </si>
  <si>
    <t>You can literally complete  your financial model in 10 minutes.</t>
  </si>
  <si>
    <t>We trust you'll find this sample business plan excel template helpful.</t>
  </si>
  <si>
    <t>You can access Growthink’s Ultimate Business Plan Template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</si>
</sst>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6633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3" borderId="4" xfId="0" applyFill="1" applyBorder="1" applyAlignment="1">
      <alignment horizontal="left" vertical="center"/>
    </xf>
    <xf numFmtId="164" fontId="0" fillId="3" borderId="5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10" fontId="0" fillId="3" borderId="2" xfId="0" applyNumberFormat="1" applyFill="1" applyBorder="1" applyAlignment="1">
      <alignment horizontal="center" vertical="center"/>
    </xf>
    <xf numFmtId="10" fontId="0" fillId="3" borderId="3" xfId="0" applyNumberFormat="1" applyFill="1" applyBorder="1" applyAlignment="1">
      <alignment horizontal="center" vertical="center"/>
    </xf>
    <xf numFmtId="10" fontId="0" fillId="3" borderId="13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3" fontId="0" fillId="4" borderId="4" xfId="0" applyNumberFormat="1" applyFill="1" applyBorder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3" fontId="0" fillId="4" borderId="14" xfId="0" applyNumberFormat="1" applyFill="1" applyBorder="1" applyAlignment="1">
      <alignment horizontal="center" vertical="center"/>
    </xf>
    <xf numFmtId="3" fontId="0" fillId="4" borderId="3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164" fontId="2" fillId="4" borderId="4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left" vertical="center"/>
    </xf>
    <xf numFmtId="10" fontId="0" fillId="4" borderId="1" xfId="0" applyNumberFormat="1" applyFill="1" applyBorder="1" applyAlignment="1">
      <alignment horizontal="center" vertical="center"/>
    </xf>
    <xf numFmtId="10" fontId="0" fillId="4" borderId="2" xfId="0" applyNumberFormat="1" applyFill="1" applyBorder="1" applyAlignment="1">
      <alignment horizontal="center" vertical="center"/>
    </xf>
    <xf numFmtId="10" fontId="0" fillId="4" borderId="3" xfId="0" applyNumberFormat="1" applyFill="1" applyBorder="1" applyAlignment="1">
      <alignment horizontal="center" vertical="center"/>
    </xf>
    <xf numFmtId="10" fontId="0" fillId="4" borderId="13" xfId="0" applyNumberForma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3" fontId="0" fillId="4" borderId="7" xfId="0" applyNumberFormat="1" applyFill="1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/>
    </xf>
    <xf numFmtId="10" fontId="0" fillId="3" borderId="9" xfId="0" applyNumberFormat="1" applyFill="1" applyBorder="1" applyAlignment="1">
      <alignment horizontal="center" vertical="center"/>
    </xf>
    <xf numFmtId="10" fontId="0" fillId="3" borderId="10" xfId="0" applyNumberFormat="1" applyFill="1" applyBorder="1" applyAlignment="1">
      <alignment horizontal="center" vertical="center"/>
    </xf>
    <xf numFmtId="10" fontId="0" fillId="3" borderId="11" xfId="0" applyNumberFormat="1" applyFill="1" applyBorder="1" applyAlignment="1">
      <alignment horizontal="center" vertical="center"/>
    </xf>
    <xf numFmtId="10" fontId="0" fillId="4" borderId="9" xfId="0" applyNumberFormat="1" applyFill="1" applyBorder="1" applyAlignment="1">
      <alignment horizontal="center" vertical="center"/>
    </xf>
    <xf numFmtId="10" fontId="0" fillId="4" borderId="10" xfId="0" applyNumberFormat="1" applyFill="1" applyBorder="1" applyAlignment="1">
      <alignment horizontal="center" vertical="center"/>
    </xf>
    <xf numFmtId="10" fontId="0" fillId="4" borderId="11" xfId="0" applyNumberForma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left" vertical="center"/>
    </xf>
    <xf numFmtId="3" fontId="0" fillId="4" borderId="5" xfId="0" applyNumberFormat="1" applyFill="1" applyBorder="1" applyAlignment="1">
      <alignment horizontal="center" vertical="center"/>
    </xf>
    <xf numFmtId="3" fontId="0" fillId="4" borderId="6" xfId="0" applyNumberFormat="1" applyFill="1" applyBorder="1" applyAlignment="1">
      <alignment horizontal="center" vertical="center"/>
    </xf>
    <xf numFmtId="0" fontId="0" fillId="3" borderId="12" xfId="0" applyFill="1" applyBorder="1" applyAlignment="1">
      <alignment horizontal="left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164" fontId="0" fillId="4" borderId="11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left" vertical="center"/>
    </xf>
    <xf numFmtId="164" fontId="0" fillId="4" borderId="4" xfId="0" applyNumberFormat="1" applyFill="1" applyBorder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164" fontId="0" fillId="4" borderId="14" xfId="0" applyNumberForma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3" fontId="0" fillId="4" borderId="8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64" fontId="0" fillId="4" borderId="15" xfId="0" applyNumberFormat="1" applyFill="1" applyBorder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6" borderId="0" xfId="0" applyNumberFormat="1" applyFill="1" applyAlignment="1">
      <alignment horizontal="center" vertical="center"/>
    </xf>
    <xf numFmtId="164" fontId="0" fillId="4" borderId="13" xfId="0" applyNumberFormat="1" applyFill="1" applyBorder="1" applyAlignment="1">
      <alignment horizontal="center" vertical="center"/>
    </xf>
    <xf numFmtId="3" fontId="0" fillId="4" borderId="12" xfId="0" applyNumberFormat="1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7" borderId="1" xfId="0" applyFont="1" applyFill="1" applyBorder="1" applyAlignment="1">
      <alignment horizontal="left" vertical="center"/>
    </xf>
    <xf numFmtId="3" fontId="3" fillId="7" borderId="5" xfId="0" applyNumberFormat="1" applyFont="1" applyFill="1" applyBorder="1" applyAlignment="1">
      <alignment horizontal="center" vertical="center"/>
    </xf>
    <xf numFmtId="3" fontId="3" fillId="7" borderId="6" xfId="0" applyNumberFormat="1" applyFont="1" applyFill="1" applyBorder="1" applyAlignment="1">
      <alignment horizontal="center" vertical="center"/>
    </xf>
    <xf numFmtId="3" fontId="3" fillId="7" borderId="7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164" fontId="3" fillId="4" borderId="5" xfId="0" applyNumberFormat="1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 vertical="center"/>
    </xf>
    <xf numFmtId="164" fontId="3" fillId="4" borderId="7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164" fontId="3" fillId="3" borderId="4" xfId="0" applyNumberFormat="1" applyFont="1" applyFill="1" applyBorder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164" fontId="3" fillId="3" borderId="14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/>
    </xf>
    <xf numFmtId="164" fontId="3" fillId="4" borderId="9" xfId="0" applyNumberFormat="1" applyFont="1" applyFill="1" applyBorder="1" applyAlignment="1">
      <alignment horizontal="center" vertical="center"/>
    </xf>
    <xf numFmtId="164" fontId="3" fillId="4" borderId="10" xfId="0" applyNumberFormat="1" applyFont="1" applyFill="1" applyBorder="1" applyAlignment="1">
      <alignment horizontal="center" vertical="center"/>
    </xf>
    <xf numFmtId="164" fontId="3" fillId="4" borderId="11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164" fontId="3" fillId="4" borderId="4" xfId="0" applyNumberFormat="1" applyFont="1" applyFill="1" applyBorder="1" applyAlignment="1">
      <alignment horizontal="center" vertical="center"/>
    </xf>
    <xf numFmtId="164" fontId="3" fillId="4" borderId="0" xfId="0" applyNumberFormat="1" applyFont="1" applyFill="1" applyAlignment="1">
      <alignment horizontal="center" vertical="center"/>
    </xf>
    <xf numFmtId="164" fontId="3" fillId="4" borderId="14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164" fontId="3" fillId="7" borderId="4" xfId="0" applyNumberFormat="1" applyFont="1" applyFill="1" applyBorder="1" applyAlignment="1">
      <alignment horizontal="center" vertical="center"/>
    </xf>
    <xf numFmtId="164" fontId="3" fillId="7" borderId="0" xfId="0" applyNumberFormat="1" applyFont="1" applyFill="1" applyAlignment="1">
      <alignment horizontal="center" vertical="center"/>
    </xf>
    <xf numFmtId="164" fontId="3" fillId="7" borderId="14" xfId="0" applyNumberFormat="1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164" fontId="3" fillId="7" borderId="2" xfId="0" applyNumberFormat="1" applyFont="1" applyFill="1" applyBorder="1" applyAlignment="1">
      <alignment horizontal="center" vertical="center"/>
    </xf>
    <xf numFmtId="164" fontId="3" fillId="7" borderId="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10" fontId="3" fillId="4" borderId="9" xfId="1" applyNumberFormat="1" applyFont="1" applyFill="1" applyBorder="1" applyAlignment="1">
      <alignment horizontal="center" vertical="center"/>
    </xf>
    <xf numFmtId="10" fontId="3" fillId="4" borderId="10" xfId="1" applyNumberFormat="1" applyFont="1" applyFill="1" applyBorder="1" applyAlignment="1">
      <alignment horizontal="center" vertical="center"/>
    </xf>
    <xf numFmtId="10" fontId="3" fillId="4" borderId="11" xfId="1" applyNumberFormat="1" applyFont="1" applyFill="1" applyBorder="1" applyAlignment="1">
      <alignment horizontal="center" vertical="center"/>
    </xf>
    <xf numFmtId="3" fontId="3" fillId="7" borderId="8" xfId="0" applyNumberFormat="1" applyFont="1" applyFill="1" applyBorder="1" applyAlignment="1">
      <alignment horizontal="center" vertical="center"/>
    </xf>
    <xf numFmtId="164" fontId="3" fillId="4" borderId="8" xfId="0" applyNumberFormat="1" applyFont="1" applyFill="1" applyBorder="1" applyAlignment="1">
      <alignment horizontal="center" vertical="center"/>
    </xf>
    <xf numFmtId="164" fontId="3" fillId="4" borderId="15" xfId="0" applyNumberFormat="1" applyFont="1" applyFill="1" applyBorder="1" applyAlignment="1">
      <alignment horizontal="center" vertical="center"/>
    </xf>
    <xf numFmtId="164" fontId="3" fillId="4" borderId="12" xfId="0" applyNumberFormat="1" applyFont="1" applyFill="1" applyBorder="1" applyAlignment="1">
      <alignment horizontal="center" vertical="center"/>
    </xf>
    <xf numFmtId="164" fontId="3" fillId="3" borderId="12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7" borderId="13" xfId="0" applyNumberFormat="1" applyFont="1" applyFill="1" applyBorder="1" applyAlignment="1">
      <alignment horizontal="center" vertical="center"/>
    </xf>
    <xf numFmtId="164" fontId="3" fillId="7" borderId="12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0" fontId="3" fillId="4" borderId="1" xfId="1" applyNumberFormat="1" applyFont="1" applyFill="1" applyBorder="1" applyAlignment="1">
      <alignment horizontal="center" vertical="center"/>
    </xf>
    <xf numFmtId="10" fontId="3" fillId="4" borderId="2" xfId="1" applyNumberFormat="1" applyFont="1" applyFill="1" applyBorder="1" applyAlignment="1">
      <alignment horizontal="center" vertical="center"/>
    </xf>
    <xf numFmtId="10" fontId="3" fillId="4" borderId="13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2" applyFont="1" applyAlignment="1">
      <alignment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usinessplantemplate.growthink.com/?utm_source=business-plan-excel-template&amp;utm_medium=excel&amp;utm_campaign=se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D0209-B9E7-4526-992F-F58FEE1FEC36}">
  <dimension ref="B2:O158"/>
  <sheetViews>
    <sheetView tabSelected="1" workbookViewId="0"/>
  </sheetViews>
  <sheetFormatPr defaultColWidth="9.140625" defaultRowHeight="15" x14ac:dyDescent="0.25"/>
  <cols>
    <col min="1" max="1" width="9.140625" style="2"/>
    <col min="2" max="2" width="29.7109375" style="2" bestFit="1" customWidth="1"/>
    <col min="3" max="15" width="10.7109375" style="2" customWidth="1"/>
    <col min="16" max="16384" width="9.140625" style="2"/>
  </cols>
  <sheetData>
    <row r="2" spans="2:9" ht="21" x14ac:dyDescent="0.25">
      <c r="B2" s="59" t="s">
        <v>0</v>
      </c>
      <c r="C2" s="60" t="s">
        <v>13</v>
      </c>
      <c r="D2" s="61" t="s">
        <v>49</v>
      </c>
      <c r="E2" s="61" t="s">
        <v>62</v>
      </c>
      <c r="F2" s="61" t="s">
        <v>75</v>
      </c>
      <c r="G2" s="61" t="s">
        <v>88</v>
      </c>
      <c r="I2" s="136" t="s">
        <v>137</v>
      </c>
    </row>
    <row r="3" spans="2:9" ht="21" x14ac:dyDescent="0.25">
      <c r="B3" s="3" t="str">
        <f t="shared" ref="B3:B15" si="0">B135</f>
        <v>Sales</v>
      </c>
      <c r="C3" s="4">
        <f>O31</f>
        <v>1148073.174486089</v>
      </c>
      <c r="D3" s="5">
        <f>O57</f>
        <v>1416718.6849749151</v>
      </c>
      <c r="E3" s="5">
        <f>O83</f>
        <v>1639149.2470088457</v>
      </c>
      <c r="F3" s="5">
        <f>O109</f>
        <v>1847034.3996515386</v>
      </c>
      <c r="G3" s="6">
        <f>O135</f>
        <v>2081284.5930421294</v>
      </c>
      <c r="I3" s="136" t="s">
        <v>133</v>
      </c>
    </row>
    <row r="4" spans="2:9" ht="21" x14ac:dyDescent="0.25">
      <c r="B4" s="3" t="str">
        <f t="shared" si="0"/>
        <v>Direct Cost of Sales</v>
      </c>
      <c r="C4" s="8">
        <f>O32</f>
        <v>221414.1122223172</v>
      </c>
      <c r="D4" s="9">
        <f>O58</f>
        <v>273224.31781659072</v>
      </c>
      <c r="E4" s="9">
        <f>O84</f>
        <v>316121.64049456315</v>
      </c>
      <c r="F4" s="9">
        <f>O110</f>
        <v>356213.77707565384</v>
      </c>
      <c r="G4" s="10">
        <f>O136</f>
        <v>401390.60008669639</v>
      </c>
      <c r="I4" s="136" t="s">
        <v>134</v>
      </c>
    </row>
    <row r="5" spans="2:9" ht="21" x14ac:dyDescent="0.25">
      <c r="B5" s="1" t="str">
        <f t="shared" si="0"/>
        <v>Gross Margin</v>
      </c>
      <c r="C5" s="46">
        <f>O33</f>
        <v>926659.06226377189</v>
      </c>
      <c r="D5" s="33">
        <f>O59</f>
        <v>1143494.3671583245</v>
      </c>
      <c r="E5" s="33">
        <f>O85</f>
        <v>1323027.6065142825</v>
      </c>
      <c r="F5" s="33">
        <f>O111</f>
        <v>1490820.6225758847</v>
      </c>
      <c r="G5" s="47">
        <f>O137</f>
        <v>1679893.992955433</v>
      </c>
      <c r="I5" s="136" t="s">
        <v>132</v>
      </c>
    </row>
    <row r="6" spans="2:9" ht="21" x14ac:dyDescent="0.25">
      <c r="B6" s="3" t="str">
        <f t="shared" si="0"/>
        <v>Gross Margin</v>
      </c>
      <c r="C6" s="53">
        <f>O34</f>
        <v>0.80714285714285716</v>
      </c>
      <c r="D6" s="54">
        <f>O60</f>
        <v>0.80714285714285727</v>
      </c>
      <c r="E6" s="54">
        <f>O86</f>
        <v>0.80714285714285716</v>
      </c>
      <c r="F6" s="54">
        <f>O112</f>
        <v>0.80714285714285716</v>
      </c>
      <c r="G6" s="55">
        <f>O138</f>
        <v>0.80714285714285716</v>
      </c>
      <c r="I6" s="136" t="s">
        <v>135</v>
      </c>
    </row>
    <row r="7" spans="2:9" ht="21" x14ac:dyDescent="0.25">
      <c r="B7" s="20" t="str">
        <f t="shared" si="0"/>
        <v>Operating Expenses</v>
      </c>
      <c r="C7" s="21"/>
      <c r="D7" s="22"/>
      <c r="E7" s="22"/>
      <c r="F7" s="22"/>
      <c r="G7" s="23"/>
      <c r="I7" s="136" t="s">
        <v>136</v>
      </c>
    </row>
    <row r="8" spans="2:9" ht="21" x14ac:dyDescent="0.25">
      <c r="B8" s="3" t="str">
        <f t="shared" si="0"/>
        <v>Salaries</v>
      </c>
      <c r="C8" s="4">
        <f>O36</f>
        <v>390000</v>
      </c>
      <c r="D8" s="5">
        <f t="shared" ref="D8:D26" si="1">O62</f>
        <v>309000</v>
      </c>
      <c r="E8" s="5">
        <f t="shared" ref="E8:E26" si="2">O88</f>
        <v>318270</v>
      </c>
      <c r="F8" s="5">
        <f t="shared" ref="F8:F26" si="3">O114</f>
        <v>327818.10000000009</v>
      </c>
      <c r="G8" s="6">
        <f t="shared" ref="G8:G26" si="4">O140</f>
        <v>337652.64300000016</v>
      </c>
      <c r="I8" s="136"/>
    </row>
    <row r="9" spans="2:9" ht="23.25" x14ac:dyDescent="0.25">
      <c r="B9" s="3" t="str">
        <f t="shared" si="0"/>
        <v>Taxes and Benefits</v>
      </c>
      <c r="C9" s="25">
        <f t="shared" ref="C8:C26" si="5">O37</f>
        <v>136500</v>
      </c>
      <c r="D9" s="26">
        <f t="shared" si="1"/>
        <v>108150</v>
      </c>
      <c r="E9" s="26">
        <f t="shared" si="2"/>
        <v>111394.5</v>
      </c>
      <c r="F9" s="26">
        <f t="shared" si="3"/>
        <v>114736.33500000001</v>
      </c>
      <c r="G9" s="27">
        <f t="shared" si="4"/>
        <v>118178.42505000002</v>
      </c>
      <c r="I9" s="137" t="s">
        <v>138</v>
      </c>
    </row>
    <row r="10" spans="2:9" x14ac:dyDescent="0.25">
      <c r="B10" s="3" t="str">
        <f t="shared" si="0"/>
        <v>Marketing</v>
      </c>
      <c r="C10" s="25">
        <f t="shared" si="5"/>
        <v>24000</v>
      </c>
      <c r="D10" s="26">
        <f t="shared" si="1"/>
        <v>25200</v>
      </c>
      <c r="E10" s="26">
        <f t="shared" si="2"/>
        <v>26460</v>
      </c>
      <c r="F10" s="26">
        <f t="shared" si="3"/>
        <v>27783</v>
      </c>
      <c r="G10" s="27">
        <f t="shared" si="4"/>
        <v>29172.150000000005</v>
      </c>
    </row>
    <row r="11" spans="2:9" x14ac:dyDescent="0.25">
      <c r="B11" s="3" t="str">
        <f t="shared" si="0"/>
        <v>Rent</v>
      </c>
      <c r="C11" s="25">
        <f t="shared" si="5"/>
        <v>84000</v>
      </c>
      <c r="D11" s="26">
        <f t="shared" si="1"/>
        <v>86520</v>
      </c>
      <c r="E11" s="26">
        <f t="shared" si="2"/>
        <v>89115.60000000002</v>
      </c>
      <c r="F11" s="26">
        <f t="shared" si="3"/>
        <v>91789.068000000028</v>
      </c>
      <c r="G11" s="27">
        <f t="shared" si="4"/>
        <v>94542.74003999999</v>
      </c>
    </row>
    <row r="12" spans="2:9" x14ac:dyDescent="0.25">
      <c r="B12" s="3" t="str">
        <f t="shared" si="0"/>
        <v>Utilities</v>
      </c>
      <c r="C12" s="25">
        <f t="shared" si="5"/>
        <v>16800</v>
      </c>
      <c r="D12" s="26">
        <f t="shared" si="1"/>
        <v>17304</v>
      </c>
      <c r="E12" s="26">
        <f t="shared" si="2"/>
        <v>17823.120000000003</v>
      </c>
      <c r="F12" s="26">
        <f t="shared" si="3"/>
        <v>18357.813600000005</v>
      </c>
      <c r="G12" s="27">
        <f t="shared" si="4"/>
        <v>18908.548008000002</v>
      </c>
    </row>
    <row r="13" spans="2:9" x14ac:dyDescent="0.25">
      <c r="B13" s="3" t="str">
        <f t="shared" si="0"/>
        <v>Glassware and Maintenance</v>
      </c>
      <c r="C13" s="25">
        <f t="shared" si="5"/>
        <v>25200</v>
      </c>
      <c r="D13" s="26">
        <f t="shared" si="1"/>
        <v>25956</v>
      </c>
      <c r="E13" s="26">
        <f t="shared" si="2"/>
        <v>26734.679999999997</v>
      </c>
      <c r="F13" s="26">
        <f t="shared" si="3"/>
        <v>27536.720399999995</v>
      </c>
      <c r="G13" s="27">
        <f t="shared" si="4"/>
        <v>28362.822012000004</v>
      </c>
    </row>
    <row r="14" spans="2:9" x14ac:dyDescent="0.25">
      <c r="B14" s="3" t="str">
        <f t="shared" si="0"/>
        <v>Legal and Administrative Fees</v>
      </c>
      <c r="C14" s="25">
        <f t="shared" si="5"/>
        <v>6000</v>
      </c>
      <c r="D14" s="26">
        <f t="shared" si="1"/>
        <v>6180</v>
      </c>
      <c r="E14" s="26">
        <f t="shared" si="2"/>
        <v>6365.3999999999987</v>
      </c>
      <c r="F14" s="26">
        <f t="shared" si="3"/>
        <v>6556.3620000000019</v>
      </c>
      <c r="G14" s="27">
        <f t="shared" si="4"/>
        <v>6753.0528599999989</v>
      </c>
    </row>
    <row r="15" spans="2:9" x14ac:dyDescent="0.25">
      <c r="B15" s="3" t="str">
        <f t="shared" si="0"/>
        <v>Merchant Service Fees</v>
      </c>
      <c r="C15" s="25">
        <f t="shared" si="5"/>
        <v>22961.46348972178</v>
      </c>
      <c r="D15" s="26">
        <f t="shared" si="1"/>
        <v>28334.373699498294</v>
      </c>
      <c r="E15" s="26">
        <f t="shared" si="2"/>
        <v>32782.984940176917</v>
      </c>
      <c r="F15" s="26">
        <f t="shared" si="3"/>
        <v>36940.68799303077</v>
      </c>
      <c r="G15" s="27">
        <f t="shared" si="4"/>
        <v>41625.691860842591</v>
      </c>
    </row>
    <row r="16" spans="2:9" x14ac:dyDescent="0.25">
      <c r="B16" s="3" t="s">
        <v>26</v>
      </c>
      <c r="C16" s="25">
        <f t="shared" si="5"/>
        <v>5381.5930054035425</v>
      </c>
      <c r="D16" s="26">
        <f t="shared" si="1"/>
        <v>6640.8688358199133</v>
      </c>
      <c r="E16" s="26">
        <f t="shared" si="2"/>
        <v>7683.5120953539645</v>
      </c>
      <c r="F16" s="26">
        <f t="shared" si="3"/>
        <v>8657.9737483665849</v>
      </c>
      <c r="G16" s="27">
        <f t="shared" si="4"/>
        <v>9756.0215298849816</v>
      </c>
    </row>
    <row r="17" spans="2:15" x14ac:dyDescent="0.25">
      <c r="B17" s="3" t="s">
        <v>27</v>
      </c>
      <c r="C17" s="25">
        <f t="shared" si="5"/>
        <v>1265.8316880989514</v>
      </c>
      <c r="D17" s="26">
        <f t="shared" si="1"/>
        <v>1562.0323202533398</v>
      </c>
      <c r="E17" s="26">
        <f t="shared" si="2"/>
        <v>1807.2777106007304</v>
      </c>
      <c r="F17" s="26">
        <f t="shared" si="3"/>
        <v>2036.4857607045055</v>
      </c>
      <c r="G17" s="27">
        <f t="shared" si="4"/>
        <v>2294.7631286691817</v>
      </c>
    </row>
    <row r="18" spans="2:15" x14ac:dyDescent="0.25">
      <c r="B18" s="3" t="str">
        <f t="shared" ref="B18:B26" si="6">B150</f>
        <v>Other</v>
      </c>
      <c r="C18" s="8">
        <f t="shared" si="5"/>
        <v>9488.7557571203906</v>
      </c>
      <c r="D18" s="9">
        <f t="shared" si="1"/>
        <v>9018.6869151608898</v>
      </c>
      <c r="E18" s="9">
        <f t="shared" si="2"/>
        <v>9670.6792543474003</v>
      </c>
      <c r="F18" s="9">
        <f t="shared" si="3"/>
        <v>10297.318640686848</v>
      </c>
      <c r="G18" s="10">
        <f t="shared" si="4"/>
        <v>10985.86672917539</v>
      </c>
    </row>
    <row r="19" spans="2:15" x14ac:dyDescent="0.25">
      <c r="B19" s="28" t="str">
        <f t="shared" si="6"/>
        <v>Total Operating Expenses</v>
      </c>
      <c r="C19" s="50">
        <f t="shared" si="5"/>
        <v>721597.64394034469</v>
      </c>
      <c r="D19" s="51">
        <f t="shared" si="1"/>
        <v>623865.96177073254</v>
      </c>
      <c r="E19" s="51">
        <f t="shared" si="2"/>
        <v>648107.75400047889</v>
      </c>
      <c r="F19" s="51">
        <f t="shared" si="3"/>
        <v>672509.86514278874</v>
      </c>
      <c r="G19" s="52">
        <f t="shared" si="4"/>
        <v>698232.72421857237</v>
      </c>
    </row>
    <row r="20" spans="2:15" x14ac:dyDescent="0.25">
      <c r="B20" s="1" t="str">
        <f t="shared" si="6"/>
        <v>EBITDA</v>
      </c>
      <c r="C20" s="12">
        <f t="shared" si="5"/>
        <v>205061.41832342721</v>
      </c>
      <c r="D20" s="13">
        <f t="shared" si="1"/>
        <v>519628.40538759192</v>
      </c>
      <c r="E20" s="13">
        <f t="shared" si="2"/>
        <v>674919.85251380363</v>
      </c>
      <c r="F20" s="13">
        <f t="shared" si="3"/>
        <v>818310.75743309595</v>
      </c>
      <c r="G20" s="14">
        <f t="shared" si="4"/>
        <v>981661.2687368606</v>
      </c>
    </row>
    <row r="21" spans="2:15" x14ac:dyDescent="0.25">
      <c r="B21" s="34" t="str">
        <f t="shared" si="6"/>
        <v>Depreciation</v>
      </c>
      <c r="C21" s="25">
        <f t="shared" si="5"/>
        <v>21999.999999999996</v>
      </c>
      <c r="D21" s="26">
        <f t="shared" si="1"/>
        <v>21999.999999999996</v>
      </c>
      <c r="E21" s="26">
        <f t="shared" si="2"/>
        <v>21999.999999999996</v>
      </c>
      <c r="F21" s="26">
        <f t="shared" si="3"/>
        <v>21999.999999999996</v>
      </c>
      <c r="G21" s="27">
        <f t="shared" si="4"/>
        <v>21999.999999999996</v>
      </c>
    </row>
    <row r="22" spans="2:15" x14ac:dyDescent="0.25">
      <c r="B22" s="1" t="str">
        <f t="shared" si="6"/>
        <v>Profit Before Interest and Taxes</v>
      </c>
      <c r="C22" s="12">
        <f t="shared" si="5"/>
        <v>183061.41832342721</v>
      </c>
      <c r="D22" s="13">
        <f t="shared" si="1"/>
        <v>497628.40538759192</v>
      </c>
      <c r="E22" s="13">
        <f t="shared" si="2"/>
        <v>652919.85251380363</v>
      </c>
      <c r="F22" s="13">
        <f t="shared" si="3"/>
        <v>796310.75743309595</v>
      </c>
      <c r="G22" s="14">
        <f t="shared" si="4"/>
        <v>959661.2687368606</v>
      </c>
    </row>
    <row r="23" spans="2:15" x14ac:dyDescent="0.25">
      <c r="B23" s="34" t="str">
        <f t="shared" si="6"/>
        <v>Interest</v>
      </c>
      <c r="C23" s="25">
        <f t="shared" si="5"/>
        <v>12045.606159885845</v>
      </c>
      <c r="D23" s="26">
        <f t="shared" si="1"/>
        <v>12045.606159885845</v>
      </c>
      <c r="E23" s="26">
        <f t="shared" si="2"/>
        <v>12045.606159885845</v>
      </c>
      <c r="F23" s="26">
        <f t="shared" si="3"/>
        <v>12045.606159885845</v>
      </c>
      <c r="G23" s="27">
        <f t="shared" si="4"/>
        <v>12045.606159885845</v>
      </c>
    </row>
    <row r="24" spans="2:15" x14ac:dyDescent="0.25">
      <c r="B24" s="3" t="str">
        <f t="shared" si="6"/>
        <v>Taxes</v>
      </c>
      <c r="C24" s="8">
        <f t="shared" si="5"/>
        <v>36280.162601787626</v>
      </c>
      <c r="D24" s="9">
        <f t="shared" si="1"/>
        <v>101972.38783781823</v>
      </c>
      <c r="E24" s="9">
        <f t="shared" si="2"/>
        <v>134583.59173432269</v>
      </c>
      <c r="F24" s="9">
        <f t="shared" si="3"/>
        <v>164695.68176737407</v>
      </c>
      <c r="G24" s="10">
        <f t="shared" si="4"/>
        <v>198999.28914116474</v>
      </c>
    </row>
    <row r="25" spans="2:15" x14ac:dyDescent="0.25">
      <c r="B25" s="1" t="str">
        <f t="shared" si="6"/>
        <v>Net Profit</v>
      </c>
      <c r="C25" s="46">
        <f t="shared" si="5"/>
        <v>134735.64956175379</v>
      </c>
      <c r="D25" s="33">
        <f t="shared" si="1"/>
        <v>383610.41138988768</v>
      </c>
      <c r="E25" s="33">
        <f t="shared" si="2"/>
        <v>506290.65461959504</v>
      </c>
      <c r="F25" s="33">
        <f t="shared" si="3"/>
        <v>619569.46950583602</v>
      </c>
      <c r="G25" s="47">
        <f t="shared" si="4"/>
        <v>748616.37343581044</v>
      </c>
    </row>
    <row r="26" spans="2:15" x14ac:dyDescent="0.25">
      <c r="B26" s="41" t="str">
        <f t="shared" si="6"/>
        <v>Net Margin</v>
      </c>
      <c r="C26" s="56">
        <f t="shared" si="5"/>
        <v>0.11735806789673087</v>
      </c>
      <c r="D26" s="57">
        <f t="shared" si="1"/>
        <v>0.27077387731120384</v>
      </c>
      <c r="E26" s="57">
        <f t="shared" si="2"/>
        <v>0.30887404276546809</v>
      </c>
      <c r="F26" s="57">
        <f t="shared" si="3"/>
        <v>0.33544013561562469</v>
      </c>
      <c r="G26" s="58">
        <f t="shared" si="4"/>
        <v>0.35968957630229137</v>
      </c>
    </row>
    <row r="30" spans="2:15" x14ac:dyDescent="0.25">
      <c r="B30" s="59" t="s">
        <v>0</v>
      </c>
      <c r="C30" s="60" t="s">
        <v>1</v>
      </c>
      <c r="D30" s="61" t="s">
        <v>2</v>
      </c>
      <c r="E30" s="61" t="s">
        <v>3</v>
      </c>
      <c r="F30" s="61" t="s">
        <v>4</v>
      </c>
      <c r="G30" s="61" t="s">
        <v>5</v>
      </c>
      <c r="H30" s="61" t="s">
        <v>6</v>
      </c>
      <c r="I30" s="61" t="s">
        <v>7</v>
      </c>
      <c r="J30" s="61" t="s">
        <v>8</v>
      </c>
      <c r="K30" s="61" t="s">
        <v>9</v>
      </c>
      <c r="L30" s="61" t="s">
        <v>10</v>
      </c>
      <c r="M30" s="61" t="s">
        <v>11</v>
      </c>
      <c r="N30" s="62" t="s">
        <v>12</v>
      </c>
      <c r="O30" s="62" t="s">
        <v>13</v>
      </c>
    </row>
    <row r="31" spans="2:15" x14ac:dyDescent="0.25">
      <c r="B31" s="3" t="s">
        <v>14</v>
      </c>
      <c r="C31" s="4">
        <v>84000</v>
      </c>
      <c r="D31" s="5">
        <v>86099.999999999985</v>
      </c>
      <c r="E31" s="5">
        <v>88252.499999999985</v>
      </c>
      <c r="F31" s="5">
        <v>90458.812499999971</v>
      </c>
      <c r="G31" s="5">
        <v>92720.282812499965</v>
      </c>
      <c r="H31" s="5">
        <v>95038.289882812445</v>
      </c>
      <c r="I31" s="5">
        <v>96939.055680468708</v>
      </c>
      <c r="J31" s="5">
        <v>98877.836794078074</v>
      </c>
      <c r="K31" s="5">
        <v>100855.39352995966</v>
      </c>
      <c r="L31" s="5">
        <v>102872.50140055883</v>
      </c>
      <c r="M31" s="5">
        <v>104929.95142857003</v>
      </c>
      <c r="N31" s="6">
        <v>107028.55045714142</v>
      </c>
      <c r="O31" s="7">
        <v>1148073.174486089</v>
      </c>
    </row>
    <row r="32" spans="2:15" x14ac:dyDescent="0.25">
      <c r="B32" s="3" t="s">
        <v>15</v>
      </c>
      <c r="C32" s="8">
        <v>16200</v>
      </c>
      <c r="D32" s="9">
        <v>16604.999999999996</v>
      </c>
      <c r="E32" s="9">
        <v>17020.124999999993</v>
      </c>
      <c r="F32" s="9">
        <v>17445.628124999996</v>
      </c>
      <c r="G32" s="9">
        <v>17881.76882812499</v>
      </c>
      <c r="H32" s="9">
        <v>18328.813048828113</v>
      </c>
      <c r="I32" s="9">
        <v>18695.389309804676</v>
      </c>
      <c r="J32" s="9">
        <v>19069.297096000773</v>
      </c>
      <c r="K32" s="9">
        <v>19450.68303792079</v>
      </c>
      <c r="L32" s="9">
        <v>19839.696698679203</v>
      </c>
      <c r="M32" s="9">
        <v>20236.490632652789</v>
      </c>
      <c r="N32" s="10">
        <v>20641.220445305844</v>
      </c>
      <c r="O32" s="11">
        <v>221414.1122223172</v>
      </c>
    </row>
    <row r="33" spans="2:15" x14ac:dyDescent="0.25">
      <c r="B33" s="1" t="s">
        <v>16</v>
      </c>
      <c r="C33" s="12">
        <f>C31-C32</f>
        <v>67800</v>
      </c>
      <c r="D33" s="12">
        <f t="shared" ref="D33:O33" si="7">D31-D32</f>
        <v>69494.999999999985</v>
      </c>
      <c r="E33" s="12">
        <f t="shared" si="7"/>
        <v>71232.375</v>
      </c>
      <c r="F33" s="12">
        <f t="shared" si="7"/>
        <v>73013.184374999983</v>
      </c>
      <c r="G33" s="12">
        <f t="shared" si="7"/>
        <v>74838.513984374978</v>
      </c>
      <c r="H33" s="12">
        <f t="shared" si="7"/>
        <v>76709.476833984329</v>
      </c>
      <c r="I33" s="12">
        <f t="shared" si="7"/>
        <v>78243.666370664025</v>
      </c>
      <c r="J33" s="12">
        <f t="shared" si="7"/>
        <v>79808.539698077308</v>
      </c>
      <c r="K33" s="12">
        <f t="shared" si="7"/>
        <v>81404.710492038867</v>
      </c>
      <c r="L33" s="12">
        <f t="shared" si="7"/>
        <v>83032.804701879621</v>
      </c>
      <c r="M33" s="12">
        <f t="shared" si="7"/>
        <v>84693.460795917243</v>
      </c>
      <c r="N33" s="12">
        <f t="shared" si="7"/>
        <v>86387.330011835584</v>
      </c>
      <c r="O33" s="12">
        <f t="shared" si="7"/>
        <v>926659.06226377189</v>
      </c>
    </row>
    <row r="34" spans="2:15" x14ac:dyDescent="0.25">
      <c r="B34" s="3" t="s">
        <v>16</v>
      </c>
      <c r="C34" s="16">
        <f>IFERROR(C33/C31,"N/A")</f>
        <v>0.80714285714285716</v>
      </c>
      <c r="D34" s="17">
        <f t="shared" ref="D34:O34" si="8">IFERROR(D33/D31,"N/A")</f>
        <v>0.80714285714285716</v>
      </c>
      <c r="E34" s="17">
        <f>IFERROR(E33/E31,"N/A")</f>
        <v>0.80714285714285727</v>
      </c>
      <c r="F34" s="17">
        <f t="shared" si="8"/>
        <v>0.80714285714285716</v>
      </c>
      <c r="G34" s="17">
        <f t="shared" si="8"/>
        <v>0.80714285714285716</v>
      </c>
      <c r="H34" s="17">
        <f t="shared" si="8"/>
        <v>0.80714285714285716</v>
      </c>
      <c r="I34" s="17">
        <f t="shared" si="8"/>
        <v>0.80714285714285716</v>
      </c>
      <c r="J34" s="17">
        <f t="shared" si="8"/>
        <v>0.80714285714285716</v>
      </c>
      <c r="K34" s="17">
        <f t="shared" si="8"/>
        <v>0.80714285714285705</v>
      </c>
      <c r="L34" s="17">
        <f t="shared" si="8"/>
        <v>0.80714285714285705</v>
      </c>
      <c r="M34" s="17">
        <f t="shared" si="8"/>
        <v>0.80714285714285716</v>
      </c>
      <c r="N34" s="18">
        <f t="shared" si="8"/>
        <v>0.80714285714285727</v>
      </c>
      <c r="O34" s="19">
        <f t="shared" si="8"/>
        <v>0.80714285714285716</v>
      </c>
    </row>
    <row r="35" spans="2:15" x14ac:dyDescent="0.25">
      <c r="B35" s="20" t="s">
        <v>17</v>
      </c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  <c r="O35" s="24"/>
    </row>
    <row r="36" spans="2:15" x14ac:dyDescent="0.25">
      <c r="B36" s="3" t="s">
        <v>18</v>
      </c>
      <c r="C36" s="4">
        <v>35000</v>
      </c>
      <c r="D36" s="5">
        <v>35000</v>
      </c>
      <c r="E36" s="5">
        <v>35000</v>
      </c>
      <c r="F36" s="5">
        <v>35000</v>
      </c>
      <c r="G36" s="5">
        <v>35000</v>
      </c>
      <c r="H36" s="5">
        <v>35000</v>
      </c>
      <c r="I36" s="5">
        <v>35000</v>
      </c>
      <c r="J36" s="5">
        <v>35000</v>
      </c>
      <c r="K36" s="5">
        <v>35000</v>
      </c>
      <c r="L36" s="5">
        <v>25000</v>
      </c>
      <c r="M36" s="5">
        <v>25000</v>
      </c>
      <c r="N36" s="6">
        <v>25000</v>
      </c>
      <c r="O36" s="6">
        <v>390000</v>
      </c>
    </row>
    <row r="37" spans="2:15" x14ac:dyDescent="0.25">
      <c r="B37" s="3" t="s">
        <v>19</v>
      </c>
      <c r="C37" s="25">
        <v>12250</v>
      </c>
      <c r="D37" s="26">
        <v>12250</v>
      </c>
      <c r="E37" s="26">
        <v>12250</v>
      </c>
      <c r="F37" s="26">
        <v>12250</v>
      </c>
      <c r="G37" s="26">
        <v>12250</v>
      </c>
      <c r="H37" s="26">
        <v>12250</v>
      </c>
      <c r="I37" s="26">
        <v>12250</v>
      </c>
      <c r="J37" s="26">
        <v>12250</v>
      </c>
      <c r="K37" s="26">
        <v>12250</v>
      </c>
      <c r="L37" s="26">
        <v>8750</v>
      </c>
      <c r="M37" s="26">
        <v>8750</v>
      </c>
      <c r="N37" s="27">
        <v>8750</v>
      </c>
      <c r="O37" s="27">
        <v>136500</v>
      </c>
    </row>
    <row r="38" spans="2:15" x14ac:dyDescent="0.25">
      <c r="B38" s="3" t="s">
        <v>20</v>
      </c>
      <c r="C38" s="25">
        <v>2000</v>
      </c>
      <c r="D38" s="26">
        <v>2000</v>
      </c>
      <c r="E38" s="26">
        <v>2000</v>
      </c>
      <c r="F38" s="26">
        <v>2000</v>
      </c>
      <c r="G38" s="26">
        <v>2000</v>
      </c>
      <c r="H38" s="26">
        <v>2000</v>
      </c>
      <c r="I38" s="26">
        <v>2000</v>
      </c>
      <c r="J38" s="26">
        <v>2000</v>
      </c>
      <c r="K38" s="26">
        <v>2000</v>
      </c>
      <c r="L38" s="26">
        <v>2000</v>
      </c>
      <c r="M38" s="26">
        <v>2000</v>
      </c>
      <c r="N38" s="27">
        <v>2000</v>
      </c>
      <c r="O38" s="27">
        <v>24000</v>
      </c>
    </row>
    <row r="39" spans="2:15" x14ac:dyDescent="0.25">
      <c r="B39" s="3" t="s">
        <v>21</v>
      </c>
      <c r="C39" s="25">
        <v>7000</v>
      </c>
      <c r="D39" s="26">
        <v>7000</v>
      </c>
      <c r="E39" s="26">
        <v>7000</v>
      </c>
      <c r="F39" s="26">
        <v>7000</v>
      </c>
      <c r="G39" s="26">
        <v>7000</v>
      </c>
      <c r="H39" s="26">
        <v>7000</v>
      </c>
      <c r="I39" s="26">
        <v>7000</v>
      </c>
      <c r="J39" s="26">
        <v>7000</v>
      </c>
      <c r="K39" s="26">
        <v>7000</v>
      </c>
      <c r="L39" s="26">
        <v>7000</v>
      </c>
      <c r="M39" s="26">
        <v>7000</v>
      </c>
      <c r="N39" s="27">
        <v>7000</v>
      </c>
      <c r="O39" s="27">
        <v>84000</v>
      </c>
    </row>
    <row r="40" spans="2:15" x14ac:dyDescent="0.25">
      <c r="B40" s="3" t="s">
        <v>22</v>
      </c>
      <c r="C40" s="25">
        <v>1400</v>
      </c>
      <c r="D40" s="26">
        <v>1400</v>
      </c>
      <c r="E40" s="26">
        <v>1400</v>
      </c>
      <c r="F40" s="26">
        <v>1400</v>
      </c>
      <c r="G40" s="26">
        <v>1400</v>
      </c>
      <c r="H40" s="26">
        <v>1400</v>
      </c>
      <c r="I40" s="26">
        <v>1400</v>
      </c>
      <c r="J40" s="26">
        <v>1400</v>
      </c>
      <c r="K40" s="26">
        <v>1400</v>
      </c>
      <c r="L40" s="26">
        <v>1400</v>
      </c>
      <c r="M40" s="26">
        <v>1400</v>
      </c>
      <c r="N40" s="27">
        <v>1400</v>
      </c>
      <c r="O40" s="27">
        <v>16800</v>
      </c>
    </row>
    <row r="41" spans="2:15" x14ac:dyDescent="0.25">
      <c r="B41" s="3" t="s">
        <v>23</v>
      </c>
      <c r="C41" s="25">
        <v>2100</v>
      </c>
      <c r="D41" s="26">
        <v>2100</v>
      </c>
      <c r="E41" s="26">
        <v>2100</v>
      </c>
      <c r="F41" s="26">
        <v>2100</v>
      </c>
      <c r="G41" s="26">
        <v>2100</v>
      </c>
      <c r="H41" s="26">
        <v>2100</v>
      </c>
      <c r="I41" s="26">
        <v>2100</v>
      </c>
      <c r="J41" s="26">
        <v>2100</v>
      </c>
      <c r="K41" s="26">
        <v>2100</v>
      </c>
      <c r="L41" s="26">
        <v>2100</v>
      </c>
      <c r="M41" s="26">
        <v>2100</v>
      </c>
      <c r="N41" s="27">
        <v>2100</v>
      </c>
      <c r="O41" s="27">
        <v>25200</v>
      </c>
    </row>
    <row r="42" spans="2:15" x14ac:dyDescent="0.25">
      <c r="B42" s="3" t="s">
        <v>24</v>
      </c>
      <c r="C42" s="25">
        <v>500</v>
      </c>
      <c r="D42" s="26">
        <v>500</v>
      </c>
      <c r="E42" s="26">
        <v>500</v>
      </c>
      <c r="F42" s="26">
        <v>500</v>
      </c>
      <c r="G42" s="26">
        <v>500</v>
      </c>
      <c r="H42" s="26">
        <v>500</v>
      </c>
      <c r="I42" s="26">
        <v>500</v>
      </c>
      <c r="J42" s="26">
        <v>500</v>
      </c>
      <c r="K42" s="26">
        <v>500</v>
      </c>
      <c r="L42" s="26">
        <v>500</v>
      </c>
      <c r="M42" s="26">
        <v>500</v>
      </c>
      <c r="N42" s="27">
        <v>500</v>
      </c>
      <c r="O42" s="27">
        <v>6000</v>
      </c>
    </row>
    <row r="43" spans="2:15" x14ac:dyDescent="0.25">
      <c r="B43" s="3" t="s">
        <v>25</v>
      </c>
      <c r="C43" s="25">
        <v>1680</v>
      </c>
      <c r="D43" s="26">
        <v>1721.9999999999998</v>
      </c>
      <c r="E43" s="26">
        <v>1765.0499999999997</v>
      </c>
      <c r="F43" s="26">
        <v>1809.1762499999995</v>
      </c>
      <c r="G43" s="26">
        <v>1854.4056562499993</v>
      </c>
      <c r="H43" s="26">
        <v>1900.7657976562489</v>
      </c>
      <c r="I43" s="26">
        <v>1938.7811136093742</v>
      </c>
      <c r="J43" s="26">
        <v>1977.5567358815615</v>
      </c>
      <c r="K43" s="26">
        <v>2017.1078705991933</v>
      </c>
      <c r="L43" s="26">
        <v>2057.4500280111765</v>
      </c>
      <c r="M43" s="26">
        <v>2098.5990285714006</v>
      </c>
      <c r="N43" s="27">
        <v>2140.5710091428286</v>
      </c>
      <c r="O43" s="27">
        <v>22961.46348972178</v>
      </c>
    </row>
    <row r="44" spans="2:15" x14ac:dyDescent="0.25">
      <c r="B44" s="3" t="s">
        <v>26</v>
      </c>
      <c r="C44" s="25">
        <v>393.75</v>
      </c>
      <c r="D44" s="26">
        <v>403.59374999999994</v>
      </c>
      <c r="E44" s="26">
        <v>413.68359374999989</v>
      </c>
      <c r="F44" s="26">
        <v>424.02568359374982</v>
      </c>
      <c r="G44" s="26">
        <v>434.62632568359356</v>
      </c>
      <c r="H44" s="26">
        <v>445.49198382568335</v>
      </c>
      <c r="I44" s="26">
        <v>454.40182350219703</v>
      </c>
      <c r="J44" s="26">
        <v>463.48985997224099</v>
      </c>
      <c r="K44" s="26">
        <v>472.75965717168589</v>
      </c>
      <c r="L44" s="26">
        <v>482.21485031511958</v>
      </c>
      <c r="M44" s="26">
        <v>491.85914732142197</v>
      </c>
      <c r="N44" s="27">
        <v>501.69633026785039</v>
      </c>
      <c r="O44" s="27">
        <v>5381.5930054035425</v>
      </c>
    </row>
    <row r="45" spans="2:15" x14ac:dyDescent="0.25">
      <c r="B45" s="3" t="s">
        <v>27</v>
      </c>
      <c r="C45" s="25">
        <v>92.615927419354833</v>
      </c>
      <c r="D45" s="26">
        <v>94.93132560483869</v>
      </c>
      <c r="E45" s="26">
        <v>97.304608744959651</v>
      </c>
      <c r="F45" s="26">
        <v>99.737223963583631</v>
      </c>
      <c r="G45" s="26">
        <v>102.23065456267321</v>
      </c>
      <c r="H45" s="26">
        <v>104.78642092674004</v>
      </c>
      <c r="I45" s="26">
        <v>106.88214934527484</v>
      </c>
      <c r="J45" s="26">
        <v>109.01979233218034</v>
      </c>
      <c r="K45" s="26">
        <v>111.20018817882396</v>
      </c>
      <c r="L45" s="26">
        <v>113.42419194240044</v>
      </c>
      <c r="M45" s="26">
        <v>115.69267578124845</v>
      </c>
      <c r="N45" s="27">
        <v>118.00652929687341</v>
      </c>
      <c r="O45" s="27">
        <v>1265.8316880989514</v>
      </c>
    </row>
    <row r="46" spans="2:15" x14ac:dyDescent="0.25">
      <c r="B46" s="3" t="s">
        <v>28</v>
      </c>
      <c r="C46" s="8">
        <v>799.63333333333333</v>
      </c>
      <c r="D46" s="9">
        <v>804.10333333333335</v>
      </c>
      <c r="E46" s="9">
        <v>808.6850833333333</v>
      </c>
      <c r="F46" s="9">
        <v>813.38137708333318</v>
      </c>
      <c r="G46" s="9">
        <v>818.19507817708325</v>
      </c>
      <c r="H46" s="9">
        <v>823.12912179817693</v>
      </c>
      <c r="I46" s="9">
        <v>827.17503756747396</v>
      </c>
      <c r="J46" s="9">
        <v>831.30187165215671</v>
      </c>
      <c r="K46" s="9">
        <v>835.51124241853324</v>
      </c>
      <c r="L46" s="9">
        <v>704.80480060023717</v>
      </c>
      <c r="M46" s="9">
        <v>709.18422994557523</v>
      </c>
      <c r="N46" s="10">
        <v>713.65124787781997</v>
      </c>
      <c r="O46" s="10">
        <v>9488.7557571203906</v>
      </c>
    </row>
    <row r="47" spans="2:15" x14ac:dyDescent="0.25">
      <c r="B47" s="28" t="s">
        <v>29</v>
      </c>
      <c r="C47" s="29">
        <f t="shared" ref="C47:N47" si="9">SUM(C36:C46)</f>
        <v>63215.999260752687</v>
      </c>
      <c r="D47" s="30">
        <f t="shared" si="9"/>
        <v>63274.628408938173</v>
      </c>
      <c r="E47" s="30">
        <f t="shared" si="9"/>
        <v>63334.723285828295</v>
      </c>
      <c r="F47" s="30">
        <f t="shared" si="9"/>
        <v>63396.320534640661</v>
      </c>
      <c r="G47" s="30">
        <f t="shared" si="9"/>
        <v>63459.45771467335</v>
      </c>
      <c r="H47" s="30">
        <f t="shared" si="9"/>
        <v>63524.173324206851</v>
      </c>
      <c r="I47" s="30">
        <f t="shared" si="9"/>
        <v>63577.24012402432</v>
      </c>
      <c r="J47" s="30">
        <f t="shared" si="9"/>
        <v>63631.368259838142</v>
      </c>
      <c r="K47" s="30">
        <f t="shared" si="9"/>
        <v>63686.578958368242</v>
      </c>
      <c r="L47" s="30">
        <f t="shared" si="9"/>
        <v>50107.893870868931</v>
      </c>
      <c r="M47" s="30">
        <f t="shared" si="9"/>
        <v>50165.335081619647</v>
      </c>
      <c r="N47" s="31">
        <f t="shared" si="9"/>
        <v>50223.925116585364</v>
      </c>
      <c r="O47" s="32">
        <f>SUM(C47:N47)</f>
        <v>721597.64394034469</v>
      </c>
    </row>
    <row r="48" spans="2:15" x14ac:dyDescent="0.25">
      <c r="B48" s="1" t="s">
        <v>30</v>
      </c>
      <c r="C48" s="12">
        <f t="shared" ref="C48:O48" si="10">C33-C47</f>
        <v>4584.0007392473126</v>
      </c>
      <c r="D48" s="13">
        <f t="shared" si="10"/>
        <v>6220.3715910618121</v>
      </c>
      <c r="E48" s="13">
        <f t="shared" si="10"/>
        <v>7897.651714171705</v>
      </c>
      <c r="F48" s="13">
        <f t="shared" si="10"/>
        <v>9616.8638403593213</v>
      </c>
      <c r="G48" s="13">
        <f t="shared" si="10"/>
        <v>11379.056269701628</v>
      </c>
      <c r="H48" s="13">
        <f t="shared" si="10"/>
        <v>13185.303509777477</v>
      </c>
      <c r="I48" s="13">
        <f t="shared" si="10"/>
        <v>14666.426246639705</v>
      </c>
      <c r="J48" s="13">
        <f t="shared" si="10"/>
        <v>16177.171438239166</v>
      </c>
      <c r="K48" s="13">
        <f t="shared" si="10"/>
        <v>17718.131533670625</v>
      </c>
      <c r="L48" s="13">
        <f t="shared" si="10"/>
        <v>32924.910831010689</v>
      </c>
      <c r="M48" s="13">
        <f t="shared" si="10"/>
        <v>34528.125714297596</v>
      </c>
      <c r="N48" s="14">
        <f t="shared" si="10"/>
        <v>36163.40489525022</v>
      </c>
      <c r="O48" s="33">
        <f t="shared" si="10"/>
        <v>205061.41832342721</v>
      </c>
    </row>
    <row r="49" spans="2:15" x14ac:dyDescent="0.25">
      <c r="B49" s="34" t="s">
        <v>31</v>
      </c>
      <c r="C49" s="25">
        <v>1833.3333333333333</v>
      </c>
      <c r="D49" s="26">
        <v>1833.3333333333333</v>
      </c>
      <c r="E49" s="26">
        <v>1833.3333333333333</v>
      </c>
      <c r="F49" s="26">
        <v>1833.3333333333333</v>
      </c>
      <c r="G49" s="26">
        <v>1833.3333333333333</v>
      </c>
      <c r="H49" s="26">
        <v>1833.3333333333333</v>
      </c>
      <c r="I49" s="26">
        <v>1833.3333333333333</v>
      </c>
      <c r="J49" s="26">
        <v>1833.3333333333333</v>
      </c>
      <c r="K49" s="26">
        <v>1833.3333333333333</v>
      </c>
      <c r="L49" s="26">
        <v>1833.3333333333333</v>
      </c>
      <c r="M49" s="26">
        <v>1833.3333333333333</v>
      </c>
      <c r="N49" s="26">
        <v>1833.3333333333333</v>
      </c>
      <c r="O49" s="11">
        <v>21999.999999999996</v>
      </c>
    </row>
    <row r="50" spans="2:15" x14ac:dyDescent="0.25">
      <c r="B50" s="1" t="s">
        <v>32</v>
      </c>
      <c r="C50" s="35">
        <f>C48-C49</f>
        <v>2750.6674059139796</v>
      </c>
      <c r="D50" s="36">
        <f t="shared" ref="D50:N50" si="11">D48-D49</f>
        <v>4387.038257728479</v>
      </c>
      <c r="E50" s="36">
        <f t="shared" si="11"/>
        <v>6064.3183808383719</v>
      </c>
      <c r="F50" s="36">
        <f t="shared" si="11"/>
        <v>7783.5305070259883</v>
      </c>
      <c r="G50" s="36">
        <f t="shared" si="11"/>
        <v>9545.7229363682945</v>
      </c>
      <c r="H50" s="36">
        <f t="shared" si="11"/>
        <v>11351.970176444143</v>
      </c>
      <c r="I50" s="36">
        <f t="shared" si="11"/>
        <v>12833.092913306371</v>
      </c>
      <c r="J50" s="36">
        <f t="shared" si="11"/>
        <v>14343.838104905832</v>
      </c>
      <c r="K50" s="36">
        <f t="shared" si="11"/>
        <v>15884.798200337291</v>
      </c>
      <c r="L50" s="36">
        <f t="shared" si="11"/>
        <v>31091.577497677357</v>
      </c>
      <c r="M50" s="36">
        <f t="shared" si="11"/>
        <v>32694.792380964263</v>
      </c>
      <c r="N50" s="37">
        <f t="shared" si="11"/>
        <v>34330.071561916884</v>
      </c>
      <c r="O50" s="13">
        <f>O48-O49</f>
        <v>183061.41832342721</v>
      </c>
    </row>
    <row r="51" spans="2:15" x14ac:dyDescent="0.25">
      <c r="B51" s="34" t="s">
        <v>33</v>
      </c>
      <c r="C51" s="25">
        <v>1003.8005133238204</v>
      </c>
      <c r="D51" s="26">
        <v>1003.8005133238204</v>
      </c>
      <c r="E51" s="26">
        <v>1003.8005133238204</v>
      </c>
      <c r="F51" s="26">
        <v>1003.8005133238204</v>
      </c>
      <c r="G51" s="26">
        <v>1003.8005133238204</v>
      </c>
      <c r="H51" s="26">
        <v>1003.8005133238204</v>
      </c>
      <c r="I51" s="26">
        <v>1003.8005133238204</v>
      </c>
      <c r="J51" s="26">
        <v>1003.8005133238204</v>
      </c>
      <c r="K51" s="26">
        <v>1003.8005133238204</v>
      </c>
      <c r="L51" s="26">
        <v>1003.8005133238204</v>
      </c>
      <c r="M51" s="26">
        <v>1003.8005133238204</v>
      </c>
      <c r="N51" s="27">
        <v>1003.8005133238204</v>
      </c>
      <c r="O51" s="27">
        <v>12045.606159885845</v>
      </c>
    </row>
    <row r="52" spans="2:15" x14ac:dyDescent="0.25">
      <c r="B52" s="3" t="s">
        <v>34</v>
      </c>
      <c r="C52" s="8">
        <v>733.68409488786688</v>
      </c>
      <c r="D52" s="9">
        <v>710.47992632497835</v>
      </c>
      <c r="E52" s="9">
        <v>1062.7087521780559</v>
      </c>
      <c r="F52" s="9">
        <v>1423.7432986774552</v>
      </c>
      <c r="G52" s="9">
        <v>1793.8037088393396</v>
      </c>
      <c r="H52" s="9">
        <v>2173.1156292552678</v>
      </c>
      <c r="I52" s="9">
        <v>2484.1514039963354</v>
      </c>
      <c r="J52" s="9">
        <v>2801.4078942322221</v>
      </c>
      <c r="K52" s="9">
        <v>3125.0095142728287</v>
      </c>
      <c r="L52" s="9">
        <v>6318.4331667142424</v>
      </c>
      <c r="M52" s="9">
        <v>6655.1082922044925</v>
      </c>
      <c r="N52" s="10">
        <v>6998.5169202045436</v>
      </c>
      <c r="O52" s="27">
        <v>36280.162601787626</v>
      </c>
    </row>
    <row r="53" spans="2:15" x14ac:dyDescent="0.25">
      <c r="B53" s="1" t="s">
        <v>35</v>
      </c>
      <c r="C53" s="38">
        <f>C50-C51-C52</f>
        <v>1013.1827977022924</v>
      </c>
      <c r="D53" s="39">
        <f t="shared" ref="D53:K53" si="12">D50-D51-D52</f>
        <v>2672.7578180796804</v>
      </c>
      <c r="E53" s="39">
        <f t="shared" si="12"/>
        <v>3997.8091153364958</v>
      </c>
      <c r="F53" s="39">
        <f t="shared" si="12"/>
        <v>5355.9866950247124</v>
      </c>
      <c r="G53" s="39">
        <f t="shared" si="12"/>
        <v>6748.1187142051349</v>
      </c>
      <c r="H53" s="39">
        <f>H50-H51-H52</f>
        <v>8175.0540338650553</v>
      </c>
      <c r="I53" s="39">
        <f t="shared" si="12"/>
        <v>9345.1409959862158</v>
      </c>
      <c r="J53" s="39">
        <f t="shared" si="12"/>
        <v>10538.629697349788</v>
      </c>
      <c r="K53" s="39">
        <f t="shared" si="12"/>
        <v>11755.988172740643</v>
      </c>
      <c r="L53" s="39">
        <f>L50-L51-L52</f>
        <v>23769.343817639292</v>
      </c>
      <c r="M53" s="39">
        <f>M50-M51-M52</f>
        <v>25035.88357543595</v>
      </c>
      <c r="N53" s="40">
        <f t="shared" ref="N53" si="13">N50-N51-N52</f>
        <v>26327.754128388522</v>
      </c>
      <c r="O53" s="15">
        <f>SUM(C53:N53)</f>
        <v>134735.64956175379</v>
      </c>
    </row>
    <row r="54" spans="2:15" x14ac:dyDescent="0.25">
      <c r="B54" s="41" t="s">
        <v>36</v>
      </c>
      <c r="C54" s="42">
        <f t="shared" ref="C54:O54" si="14">IFERROR(C53/C31,"N/A")</f>
        <v>1.2061699972646339E-2</v>
      </c>
      <c r="D54" s="43">
        <f t="shared" si="14"/>
        <v>3.1042483369101984E-2</v>
      </c>
      <c r="E54" s="43">
        <f t="shared" si="14"/>
        <v>4.5299669871522015E-2</v>
      </c>
      <c r="F54" s="43">
        <f t="shared" si="14"/>
        <v>5.9209120117785251E-2</v>
      </c>
      <c r="G54" s="43">
        <f t="shared" si="14"/>
        <v>7.2779315479993292E-2</v>
      </c>
      <c r="H54" s="43">
        <f t="shared" si="14"/>
        <v>8.6018530467513218E-2</v>
      </c>
      <c r="I54" s="43">
        <f t="shared" si="14"/>
        <v>9.6402228496940842E-2</v>
      </c>
      <c r="J54" s="43">
        <f t="shared" si="14"/>
        <v>0.10658232460422275</v>
      </c>
      <c r="K54" s="43">
        <f t="shared" si="14"/>
        <v>0.11656281098391094</v>
      </c>
      <c r="L54" s="43">
        <f t="shared" si="14"/>
        <v>0.23105634152986748</v>
      </c>
      <c r="M54" s="43">
        <f t="shared" si="14"/>
        <v>0.23859616091101374</v>
      </c>
      <c r="N54" s="44">
        <f t="shared" si="14"/>
        <v>0.24598814069645111</v>
      </c>
      <c r="O54" s="45">
        <f t="shared" si="14"/>
        <v>0.11735806789673087</v>
      </c>
    </row>
    <row r="56" spans="2:15" x14ac:dyDescent="0.25">
      <c r="B56" s="59" t="s">
        <v>0</v>
      </c>
      <c r="C56" s="60" t="s">
        <v>37</v>
      </c>
      <c r="D56" s="61" t="s">
        <v>38</v>
      </c>
      <c r="E56" s="61" t="s">
        <v>39</v>
      </c>
      <c r="F56" s="61" t="s">
        <v>40</v>
      </c>
      <c r="G56" s="61" t="s">
        <v>41</v>
      </c>
      <c r="H56" s="61" t="s">
        <v>42</v>
      </c>
      <c r="I56" s="61" t="s">
        <v>43</v>
      </c>
      <c r="J56" s="61" t="s">
        <v>44</v>
      </c>
      <c r="K56" s="61" t="s">
        <v>45</v>
      </c>
      <c r="L56" s="61" t="s">
        <v>46</v>
      </c>
      <c r="M56" s="61" t="s">
        <v>47</v>
      </c>
      <c r="N56" s="62" t="s">
        <v>48</v>
      </c>
      <c r="O56" s="62" t="s">
        <v>49</v>
      </c>
    </row>
    <row r="57" spans="2:15" x14ac:dyDescent="0.25">
      <c r="B57" s="3" t="s">
        <v>14</v>
      </c>
      <c r="C57" s="4">
        <v>108633.97871399853</v>
      </c>
      <c r="D57" s="5">
        <v>110263.4883947085</v>
      </c>
      <c r="E57" s="5">
        <v>111917.44072062912</v>
      </c>
      <c r="F57" s="5">
        <v>113596.20233143854</v>
      </c>
      <c r="G57" s="5">
        <v>115300.14536641011</v>
      </c>
      <c r="H57" s="5">
        <v>117029.64754690626</v>
      </c>
      <c r="I57" s="5">
        <v>118785.09226010983</v>
      </c>
      <c r="J57" s="5">
        <v>120566.86864401147</v>
      </c>
      <c r="K57" s="5">
        <v>122375.37167367162</v>
      </c>
      <c r="L57" s="5">
        <v>124211.0022487767</v>
      </c>
      <c r="M57" s="5">
        <v>126074.16728250832</v>
      </c>
      <c r="N57" s="6">
        <v>127965.27979174594</v>
      </c>
      <c r="O57" s="7">
        <v>1416718.6849749151</v>
      </c>
    </row>
    <row r="58" spans="2:15" x14ac:dyDescent="0.25">
      <c r="B58" s="3" t="s">
        <v>15</v>
      </c>
      <c r="C58" s="25">
        <v>20950.83875198543</v>
      </c>
      <c r="D58" s="26">
        <v>21265.101333265207</v>
      </c>
      <c r="E58" s="26">
        <v>21584.077853264185</v>
      </c>
      <c r="F58" s="26">
        <v>21907.839021063148</v>
      </c>
      <c r="G58" s="26">
        <v>22236.456606379092</v>
      </c>
      <c r="H58" s="26">
        <v>22570.003455474776</v>
      </c>
      <c r="I58" s="26">
        <v>22908.553507306897</v>
      </c>
      <c r="J58" s="26">
        <v>23252.181809916496</v>
      </c>
      <c r="K58" s="26">
        <v>23600.964537065243</v>
      </c>
      <c r="L58" s="26">
        <v>23954.979005121219</v>
      </c>
      <c r="M58" s="26">
        <v>24314.30369019803</v>
      </c>
      <c r="N58" s="27">
        <v>24679.018245551</v>
      </c>
      <c r="O58" s="11">
        <v>273224.31781659072</v>
      </c>
    </row>
    <row r="59" spans="2:15" x14ac:dyDescent="0.25">
      <c r="B59" s="1" t="s">
        <v>16</v>
      </c>
      <c r="C59" s="12">
        <f>C57-C58</f>
        <v>87683.139962013098</v>
      </c>
      <c r="D59" s="12">
        <f t="shared" ref="D59" si="15">D57-D58</f>
        <v>88998.387061443296</v>
      </c>
      <c r="E59" s="12">
        <f t="shared" ref="E59" si="16">E57-E58</f>
        <v>90333.362867364936</v>
      </c>
      <c r="F59" s="12">
        <f t="shared" ref="F59" si="17">F57-F58</f>
        <v>91688.363310375396</v>
      </c>
      <c r="G59" s="12">
        <f t="shared" ref="G59" si="18">G57-G58</f>
        <v>93063.688760031015</v>
      </c>
      <c r="H59" s="12">
        <f t="shared" ref="H59" si="19">H57-H58</f>
        <v>94459.644091431488</v>
      </c>
      <c r="I59" s="12">
        <f t="shared" ref="I59" si="20">I57-I58</f>
        <v>95876.538752802939</v>
      </c>
      <c r="J59" s="12">
        <f t="shared" ref="J59" si="21">J57-J58</f>
        <v>97314.686834094973</v>
      </c>
      <c r="K59" s="12">
        <f t="shared" ref="K59" si="22">K57-K58</f>
        <v>98774.407136606373</v>
      </c>
      <c r="L59" s="12">
        <f t="shared" ref="L59" si="23">L57-L58</f>
        <v>100256.02324365548</v>
      </c>
      <c r="M59" s="12">
        <f t="shared" ref="M59" si="24">M57-M58</f>
        <v>101759.86359231028</v>
      </c>
      <c r="N59" s="12">
        <f t="shared" ref="N59" si="25">N57-N58</f>
        <v>103286.26154619493</v>
      </c>
      <c r="O59" s="12">
        <f t="shared" ref="O59" si="26">O57-O58</f>
        <v>1143494.3671583245</v>
      </c>
    </row>
    <row r="60" spans="2:15" x14ac:dyDescent="0.25">
      <c r="B60" s="3" t="s">
        <v>16</v>
      </c>
      <c r="C60" s="16">
        <f>IFERROR(C59/C57,"N/A")</f>
        <v>0.80714285714285716</v>
      </c>
      <c r="D60" s="17">
        <f t="shared" ref="D60" si="27">IFERROR(D59/D57,"N/A")</f>
        <v>0.80714285714285716</v>
      </c>
      <c r="E60" s="17">
        <f>IFERROR(E59/E57,"N/A")</f>
        <v>0.80714285714285716</v>
      </c>
      <c r="F60" s="17">
        <f t="shared" ref="F60:O60" si="28">IFERROR(F59/F57,"N/A")</f>
        <v>0.80714285714285716</v>
      </c>
      <c r="G60" s="17">
        <f t="shared" si="28"/>
        <v>0.80714285714285705</v>
      </c>
      <c r="H60" s="17">
        <f t="shared" si="28"/>
        <v>0.80714285714285727</v>
      </c>
      <c r="I60" s="17">
        <f t="shared" si="28"/>
        <v>0.80714285714285716</v>
      </c>
      <c r="J60" s="17">
        <f t="shared" si="28"/>
        <v>0.80714285714285716</v>
      </c>
      <c r="K60" s="17">
        <f t="shared" si="28"/>
        <v>0.80714285714285716</v>
      </c>
      <c r="L60" s="17">
        <f t="shared" si="28"/>
        <v>0.80714285714285716</v>
      </c>
      <c r="M60" s="17">
        <f t="shared" si="28"/>
        <v>0.80714285714285716</v>
      </c>
      <c r="N60" s="18">
        <f t="shared" si="28"/>
        <v>0.80714285714285705</v>
      </c>
      <c r="O60" s="19">
        <f t="shared" si="28"/>
        <v>0.80714285714285727</v>
      </c>
    </row>
    <row r="61" spans="2:15" x14ac:dyDescent="0.25">
      <c r="B61" s="20" t="s">
        <v>17</v>
      </c>
      <c r="C61" s="21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3"/>
      <c r="O61" s="24"/>
    </row>
    <row r="62" spans="2:15" x14ac:dyDescent="0.25">
      <c r="B62" s="3" t="s">
        <v>18</v>
      </c>
      <c r="C62" s="4">
        <v>25750</v>
      </c>
      <c r="D62" s="5">
        <v>25750</v>
      </c>
      <c r="E62" s="5">
        <v>25750</v>
      </c>
      <c r="F62" s="5">
        <v>25750</v>
      </c>
      <c r="G62" s="5">
        <v>25750</v>
      </c>
      <c r="H62" s="5">
        <v>25750</v>
      </c>
      <c r="I62" s="5">
        <v>25750</v>
      </c>
      <c r="J62" s="5">
        <v>25750</v>
      </c>
      <c r="K62" s="5">
        <v>25750</v>
      </c>
      <c r="L62" s="5">
        <v>25750</v>
      </c>
      <c r="M62" s="5">
        <v>25750</v>
      </c>
      <c r="N62" s="6">
        <v>25750</v>
      </c>
      <c r="O62" s="6">
        <v>309000</v>
      </c>
    </row>
    <row r="63" spans="2:15" x14ac:dyDescent="0.25">
      <c r="B63" s="3" t="s">
        <v>19</v>
      </c>
      <c r="C63" s="25">
        <v>9012.5</v>
      </c>
      <c r="D63" s="26">
        <v>9012.5</v>
      </c>
      <c r="E63" s="26">
        <v>9012.5</v>
      </c>
      <c r="F63" s="26">
        <v>9012.5</v>
      </c>
      <c r="G63" s="26">
        <v>9012.5</v>
      </c>
      <c r="H63" s="26">
        <v>9012.5</v>
      </c>
      <c r="I63" s="26">
        <v>9012.5</v>
      </c>
      <c r="J63" s="26">
        <v>9012.5</v>
      </c>
      <c r="K63" s="26">
        <v>9012.5</v>
      </c>
      <c r="L63" s="26">
        <v>9012.5</v>
      </c>
      <c r="M63" s="26">
        <v>9012.5</v>
      </c>
      <c r="N63" s="27">
        <v>9012.5</v>
      </c>
      <c r="O63" s="27">
        <v>108150</v>
      </c>
    </row>
    <row r="64" spans="2:15" x14ac:dyDescent="0.25">
      <c r="B64" s="3" t="s">
        <v>20</v>
      </c>
      <c r="C64" s="25">
        <v>2100</v>
      </c>
      <c r="D64" s="26">
        <v>2100</v>
      </c>
      <c r="E64" s="26">
        <v>2100</v>
      </c>
      <c r="F64" s="26">
        <v>2100</v>
      </c>
      <c r="G64" s="26">
        <v>2100</v>
      </c>
      <c r="H64" s="26">
        <v>2100</v>
      </c>
      <c r="I64" s="26">
        <v>2100</v>
      </c>
      <c r="J64" s="26">
        <v>2100</v>
      </c>
      <c r="K64" s="26">
        <v>2100</v>
      </c>
      <c r="L64" s="26">
        <v>2100</v>
      </c>
      <c r="M64" s="26">
        <v>2100</v>
      </c>
      <c r="N64" s="27">
        <v>2100</v>
      </c>
      <c r="O64" s="27">
        <v>25200</v>
      </c>
    </row>
    <row r="65" spans="2:15" x14ac:dyDescent="0.25">
      <c r="B65" s="3" t="s">
        <v>21</v>
      </c>
      <c r="C65" s="25">
        <v>7210</v>
      </c>
      <c r="D65" s="26">
        <v>7210</v>
      </c>
      <c r="E65" s="26">
        <v>7210</v>
      </c>
      <c r="F65" s="26">
        <v>7210</v>
      </c>
      <c r="G65" s="26">
        <v>7210</v>
      </c>
      <c r="H65" s="26">
        <v>7210</v>
      </c>
      <c r="I65" s="26">
        <v>7210</v>
      </c>
      <c r="J65" s="26">
        <v>7210</v>
      </c>
      <c r="K65" s="26">
        <v>7210</v>
      </c>
      <c r="L65" s="26">
        <v>7210</v>
      </c>
      <c r="M65" s="26">
        <v>7210</v>
      </c>
      <c r="N65" s="27">
        <v>7210</v>
      </c>
      <c r="O65" s="27">
        <v>86520</v>
      </c>
    </row>
    <row r="66" spans="2:15" x14ac:dyDescent="0.25">
      <c r="B66" s="3" t="s">
        <v>22</v>
      </c>
      <c r="C66" s="25">
        <v>1442</v>
      </c>
      <c r="D66" s="26">
        <v>1442</v>
      </c>
      <c r="E66" s="26">
        <v>1442</v>
      </c>
      <c r="F66" s="26">
        <v>1442</v>
      </c>
      <c r="G66" s="26">
        <v>1442</v>
      </c>
      <c r="H66" s="26">
        <v>1442</v>
      </c>
      <c r="I66" s="26">
        <v>1442</v>
      </c>
      <c r="J66" s="26">
        <v>1442</v>
      </c>
      <c r="K66" s="26">
        <v>1442</v>
      </c>
      <c r="L66" s="26">
        <v>1442</v>
      </c>
      <c r="M66" s="26">
        <v>1442</v>
      </c>
      <c r="N66" s="27">
        <v>1442</v>
      </c>
      <c r="O66" s="27">
        <v>17304</v>
      </c>
    </row>
    <row r="67" spans="2:15" x14ac:dyDescent="0.25">
      <c r="B67" s="3" t="s">
        <v>23</v>
      </c>
      <c r="C67" s="25">
        <v>2163</v>
      </c>
      <c r="D67" s="26">
        <v>2163</v>
      </c>
      <c r="E67" s="26">
        <v>2163</v>
      </c>
      <c r="F67" s="26">
        <v>2163</v>
      </c>
      <c r="G67" s="26">
        <v>2163</v>
      </c>
      <c r="H67" s="26">
        <v>2163</v>
      </c>
      <c r="I67" s="26">
        <v>2163</v>
      </c>
      <c r="J67" s="26">
        <v>2163</v>
      </c>
      <c r="K67" s="26">
        <v>2163</v>
      </c>
      <c r="L67" s="26">
        <v>2163</v>
      </c>
      <c r="M67" s="26">
        <v>2163</v>
      </c>
      <c r="N67" s="27">
        <v>2163</v>
      </c>
      <c r="O67" s="27">
        <v>25956</v>
      </c>
    </row>
    <row r="68" spans="2:15" x14ac:dyDescent="0.25">
      <c r="B68" s="3" t="s">
        <v>24</v>
      </c>
      <c r="C68" s="25">
        <v>515</v>
      </c>
      <c r="D68" s="26">
        <v>515</v>
      </c>
      <c r="E68" s="26">
        <v>515</v>
      </c>
      <c r="F68" s="26">
        <v>515</v>
      </c>
      <c r="G68" s="26">
        <v>515</v>
      </c>
      <c r="H68" s="26">
        <v>515</v>
      </c>
      <c r="I68" s="26">
        <v>515</v>
      </c>
      <c r="J68" s="26">
        <v>515</v>
      </c>
      <c r="K68" s="26">
        <v>515</v>
      </c>
      <c r="L68" s="26">
        <v>515</v>
      </c>
      <c r="M68" s="26">
        <v>515</v>
      </c>
      <c r="N68" s="27">
        <v>515</v>
      </c>
      <c r="O68" s="27">
        <v>6180</v>
      </c>
    </row>
    <row r="69" spans="2:15" x14ac:dyDescent="0.25">
      <c r="B69" s="3" t="s">
        <v>25</v>
      </c>
      <c r="C69" s="25">
        <v>2172.6795742799704</v>
      </c>
      <c r="D69" s="26">
        <v>2205.2697678941699</v>
      </c>
      <c r="E69" s="26">
        <v>2238.3488144125827</v>
      </c>
      <c r="F69" s="26">
        <v>2271.9240466287711</v>
      </c>
      <c r="G69" s="26">
        <v>2306.0029073282021</v>
      </c>
      <c r="H69" s="26">
        <v>2340.5929509381253</v>
      </c>
      <c r="I69" s="26">
        <v>2375.7018452021966</v>
      </c>
      <c r="J69" s="26">
        <v>2411.3373728802294</v>
      </c>
      <c r="K69" s="26">
        <v>2447.5074334734322</v>
      </c>
      <c r="L69" s="26">
        <v>2484.2200449755342</v>
      </c>
      <c r="M69" s="26">
        <v>2521.4833456501665</v>
      </c>
      <c r="N69" s="27">
        <v>2559.3055958349187</v>
      </c>
      <c r="O69" s="27">
        <v>28334.373699498294</v>
      </c>
    </row>
    <row r="70" spans="2:15" x14ac:dyDescent="0.25">
      <c r="B70" s="3" t="s">
        <v>26</v>
      </c>
      <c r="C70" s="25">
        <v>509.22177522186809</v>
      </c>
      <c r="D70" s="26">
        <v>516.86010185019609</v>
      </c>
      <c r="E70" s="26">
        <v>524.61300337794898</v>
      </c>
      <c r="F70" s="26">
        <v>532.48219842861818</v>
      </c>
      <c r="G70" s="26">
        <v>540.46943140504732</v>
      </c>
      <c r="H70" s="26">
        <v>548.57647287612292</v>
      </c>
      <c r="I70" s="26">
        <v>556.80511996926475</v>
      </c>
      <c r="J70" s="26">
        <v>565.15719676880371</v>
      </c>
      <c r="K70" s="26">
        <v>573.6345547203357</v>
      </c>
      <c r="L70" s="26">
        <v>582.23907304114073</v>
      </c>
      <c r="M70" s="26">
        <v>590.97265913675778</v>
      </c>
      <c r="N70" s="27">
        <v>599.83724902380902</v>
      </c>
      <c r="O70" s="27">
        <v>6640.8688358199133</v>
      </c>
    </row>
    <row r="71" spans="2:15" x14ac:dyDescent="0.25">
      <c r="B71" s="3" t="s">
        <v>27</v>
      </c>
      <c r="C71" s="25">
        <v>119.77662723632649</v>
      </c>
      <c r="D71" s="26">
        <v>121.57327664487138</v>
      </c>
      <c r="E71" s="26">
        <v>123.39687579454446</v>
      </c>
      <c r="F71" s="26">
        <v>125.24782893146261</v>
      </c>
      <c r="G71" s="26">
        <v>127.12654636543452</v>
      </c>
      <c r="H71" s="26">
        <v>129.03344456091602</v>
      </c>
      <c r="I71" s="26">
        <v>130.96894622932976</v>
      </c>
      <c r="J71" s="26">
        <v>132.93348042276969</v>
      </c>
      <c r="K71" s="26">
        <v>134.92748262911124</v>
      </c>
      <c r="L71" s="26">
        <v>136.95139486854788</v>
      </c>
      <c r="M71" s="26">
        <v>139.00566579157609</v>
      </c>
      <c r="N71" s="27">
        <v>141.09075077844972</v>
      </c>
      <c r="O71" s="27">
        <v>1562.0323202533398</v>
      </c>
    </row>
    <row r="72" spans="2:15" x14ac:dyDescent="0.25">
      <c r="B72" s="3" t="s">
        <v>28</v>
      </c>
      <c r="C72" s="8">
        <v>731.49351659598733</v>
      </c>
      <c r="D72" s="9">
        <v>734.96204434492711</v>
      </c>
      <c r="E72" s="9">
        <v>738.48260001010101</v>
      </c>
      <c r="F72" s="9">
        <v>742.05596401025252</v>
      </c>
      <c r="G72" s="9">
        <v>745.6829284704063</v>
      </c>
      <c r="H72" s="9">
        <v>749.36429739746222</v>
      </c>
      <c r="I72" s="9">
        <v>753.10088685842436</v>
      </c>
      <c r="J72" s="9">
        <v>756.89352516130054</v>
      </c>
      <c r="K72" s="9">
        <v>760.74305303872006</v>
      </c>
      <c r="L72" s="9">
        <v>764.65032383430082</v>
      </c>
      <c r="M72" s="9">
        <v>768.61620369181514</v>
      </c>
      <c r="N72" s="10">
        <v>772.64157174719253</v>
      </c>
      <c r="O72" s="10">
        <v>9018.6869151608898</v>
      </c>
    </row>
    <row r="73" spans="2:15" x14ac:dyDescent="0.25">
      <c r="B73" s="28" t="s">
        <v>29</v>
      </c>
      <c r="C73" s="29">
        <f t="shared" ref="C73:N73" si="29">SUM(C62:C72)</f>
        <v>51725.671493334165</v>
      </c>
      <c r="D73" s="30">
        <f t="shared" si="29"/>
        <v>51771.165190734158</v>
      </c>
      <c r="E73" s="30">
        <f t="shared" si="29"/>
        <v>51817.341293595178</v>
      </c>
      <c r="F73" s="30">
        <f t="shared" si="29"/>
        <v>51864.210037999102</v>
      </c>
      <c r="G73" s="30">
        <f t="shared" si="29"/>
        <v>51911.781813569098</v>
      </c>
      <c r="H73" s="30">
        <f t="shared" si="29"/>
        <v>51960.067165772627</v>
      </c>
      <c r="I73" s="30">
        <f t="shared" si="29"/>
        <v>52009.076798259215</v>
      </c>
      <c r="J73" s="30">
        <f t="shared" si="29"/>
        <v>52058.821575233109</v>
      </c>
      <c r="K73" s="30">
        <f t="shared" si="29"/>
        <v>52109.312523861605</v>
      </c>
      <c r="L73" s="30">
        <f t="shared" si="29"/>
        <v>52160.560836719524</v>
      </c>
      <c r="M73" s="30">
        <f t="shared" si="29"/>
        <v>52212.577874270319</v>
      </c>
      <c r="N73" s="31">
        <f t="shared" si="29"/>
        <v>52265.375167384373</v>
      </c>
      <c r="O73" s="32">
        <f>SUM(C73:N73)</f>
        <v>623865.96177073254</v>
      </c>
    </row>
    <row r="74" spans="2:15" x14ac:dyDescent="0.25">
      <c r="B74" s="1" t="s">
        <v>30</v>
      </c>
      <c r="C74" s="12">
        <f t="shared" ref="C74:O74" si="30">C59-C73</f>
        <v>35957.468468678933</v>
      </c>
      <c r="D74" s="13">
        <f t="shared" si="30"/>
        <v>37227.221870709138</v>
      </c>
      <c r="E74" s="13">
        <f t="shared" si="30"/>
        <v>38516.021573769758</v>
      </c>
      <c r="F74" s="13">
        <f t="shared" si="30"/>
        <v>39824.153272376294</v>
      </c>
      <c r="G74" s="13">
        <f t="shared" si="30"/>
        <v>41151.906946461917</v>
      </c>
      <c r="H74" s="13">
        <f t="shared" si="30"/>
        <v>42499.576925658861</v>
      </c>
      <c r="I74" s="13">
        <f t="shared" si="30"/>
        <v>43867.461954543724</v>
      </c>
      <c r="J74" s="13">
        <f t="shared" si="30"/>
        <v>45255.865258861864</v>
      </c>
      <c r="K74" s="13">
        <f t="shared" si="30"/>
        <v>46665.094612744768</v>
      </c>
      <c r="L74" s="13">
        <f t="shared" si="30"/>
        <v>48095.462406935956</v>
      </c>
      <c r="M74" s="13">
        <f t="shared" si="30"/>
        <v>49547.285718039966</v>
      </c>
      <c r="N74" s="14">
        <f t="shared" si="30"/>
        <v>51020.886378810559</v>
      </c>
      <c r="O74" s="33">
        <f t="shared" si="30"/>
        <v>519628.40538759192</v>
      </c>
    </row>
    <row r="75" spans="2:15" x14ac:dyDescent="0.25">
      <c r="B75" s="34" t="s">
        <v>31</v>
      </c>
      <c r="C75" s="25">
        <v>1833.3333333333333</v>
      </c>
      <c r="D75" s="26">
        <v>1833.3333333333333</v>
      </c>
      <c r="E75" s="26">
        <v>1833.3333333333333</v>
      </c>
      <c r="F75" s="26">
        <v>1833.3333333333333</v>
      </c>
      <c r="G75" s="26">
        <v>1833.3333333333333</v>
      </c>
      <c r="H75" s="26">
        <v>1833.3333333333333</v>
      </c>
      <c r="I75" s="26">
        <v>1833.3333333333333</v>
      </c>
      <c r="J75" s="26">
        <v>1833.3333333333333</v>
      </c>
      <c r="K75" s="26">
        <v>1833.3333333333333</v>
      </c>
      <c r="L75" s="26">
        <v>1833.3333333333333</v>
      </c>
      <c r="M75" s="26">
        <v>1833.3333333333333</v>
      </c>
      <c r="N75" s="26">
        <v>1833.3333333333333</v>
      </c>
      <c r="O75" s="11">
        <v>21999.999999999996</v>
      </c>
    </row>
    <row r="76" spans="2:15" x14ac:dyDescent="0.25">
      <c r="B76" s="1" t="s">
        <v>32</v>
      </c>
      <c r="C76" s="35">
        <f>C74-C75</f>
        <v>34124.135135345598</v>
      </c>
      <c r="D76" s="36">
        <f t="shared" ref="D76:N76" si="31">D74-D75</f>
        <v>35393.888537375802</v>
      </c>
      <c r="E76" s="36">
        <f t="shared" si="31"/>
        <v>36682.688240436422</v>
      </c>
      <c r="F76" s="36">
        <f t="shared" si="31"/>
        <v>37990.819939042958</v>
      </c>
      <c r="G76" s="36">
        <f t="shared" si="31"/>
        <v>39318.573613128581</v>
      </c>
      <c r="H76" s="36">
        <f t="shared" si="31"/>
        <v>40666.243592325525</v>
      </c>
      <c r="I76" s="36">
        <f t="shared" si="31"/>
        <v>42034.128621210388</v>
      </c>
      <c r="J76" s="36">
        <f t="shared" si="31"/>
        <v>43422.531925528529</v>
      </c>
      <c r="K76" s="36">
        <f t="shared" si="31"/>
        <v>44831.761279411432</v>
      </c>
      <c r="L76" s="36">
        <f t="shared" si="31"/>
        <v>46262.12907360262</v>
      </c>
      <c r="M76" s="36">
        <f t="shared" si="31"/>
        <v>47713.95238470663</v>
      </c>
      <c r="N76" s="37">
        <f t="shared" si="31"/>
        <v>49187.553045477223</v>
      </c>
      <c r="O76" s="13">
        <f>O74-O75</f>
        <v>497628.40538759192</v>
      </c>
    </row>
    <row r="77" spans="2:15" x14ac:dyDescent="0.25">
      <c r="B77" s="34" t="s">
        <v>33</v>
      </c>
      <c r="C77" s="25">
        <v>1003.8005133238204</v>
      </c>
      <c r="D77" s="26">
        <v>1003.8005133238204</v>
      </c>
      <c r="E77" s="26">
        <v>1003.8005133238204</v>
      </c>
      <c r="F77" s="26">
        <v>1003.8005133238204</v>
      </c>
      <c r="G77" s="26">
        <v>1003.8005133238204</v>
      </c>
      <c r="H77" s="26">
        <v>1003.8005133238204</v>
      </c>
      <c r="I77" s="26">
        <v>1003.8005133238204</v>
      </c>
      <c r="J77" s="26">
        <v>1003.8005133238204</v>
      </c>
      <c r="K77" s="26">
        <v>1003.8005133238204</v>
      </c>
      <c r="L77" s="26">
        <v>1003.8005133238204</v>
      </c>
      <c r="M77" s="26">
        <v>1003.8005133238204</v>
      </c>
      <c r="N77" s="27">
        <v>1003.8005133238204</v>
      </c>
      <c r="O77" s="27">
        <v>12045.606159885845</v>
      </c>
    </row>
    <row r="78" spans="2:15" x14ac:dyDescent="0.25">
      <c r="B78" s="3" t="s">
        <v>34</v>
      </c>
      <c r="C78" s="8">
        <v>6955.2702706245736</v>
      </c>
      <c r="D78" s="9">
        <v>7221.9184850509164</v>
      </c>
      <c r="E78" s="9">
        <v>7492.5664226936469</v>
      </c>
      <c r="F78" s="9">
        <v>7767.2740794010188</v>
      </c>
      <c r="G78" s="9">
        <v>8046.1023509589995</v>
      </c>
      <c r="H78" s="9">
        <v>8329.1130465903589</v>
      </c>
      <c r="I78" s="9">
        <v>8616.3689026561788</v>
      </c>
      <c r="J78" s="9">
        <v>8907.9335965629889</v>
      </c>
      <c r="K78" s="9">
        <v>9203.8717608783991</v>
      </c>
      <c r="L78" s="9">
        <v>9504.2489976585475</v>
      </c>
      <c r="M78" s="9">
        <v>9809.13189299039</v>
      </c>
      <c r="N78" s="10">
        <v>10118.588031752215</v>
      </c>
      <c r="O78" s="27">
        <v>101972.38783781823</v>
      </c>
    </row>
    <row r="79" spans="2:15" x14ac:dyDescent="0.25">
      <c r="B79" s="1" t="s">
        <v>35</v>
      </c>
      <c r="C79" s="38">
        <f>C76-C77-C78</f>
        <v>26165.064351397206</v>
      </c>
      <c r="D79" s="39">
        <f t="shared" ref="D79:G79" si="32">D76-D77-D78</f>
        <v>27168.169539001068</v>
      </c>
      <c r="E79" s="39">
        <f t="shared" si="32"/>
        <v>28186.321304418958</v>
      </c>
      <c r="F79" s="39">
        <f t="shared" si="32"/>
        <v>29219.745346318123</v>
      </c>
      <c r="G79" s="39">
        <f t="shared" si="32"/>
        <v>30268.670748845761</v>
      </c>
      <c r="H79" s="39">
        <f>H76-H77-H78</f>
        <v>31333.330032411348</v>
      </c>
      <c r="I79" s="39">
        <f t="shared" ref="I79:K79" si="33">I76-I77-I78</f>
        <v>32413.959205230392</v>
      </c>
      <c r="J79" s="39">
        <f t="shared" si="33"/>
        <v>33510.797815641723</v>
      </c>
      <c r="K79" s="39">
        <f t="shared" si="33"/>
        <v>34624.089005209215</v>
      </c>
      <c r="L79" s="39">
        <f>L76-L77-L78</f>
        <v>35754.079562620253</v>
      </c>
      <c r="M79" s="39">
        <f>M76-M77-M78</f>
        <v>36901.019978392418</v>
      </c>
      <c r="N79" s="40">
        <f t="shared" ref="N79" si="34">N76-N77-N78</f>
        <v>38065.164500401188</v>
      </c>
      <c r="O79" s="15">
        <f>SUM(C79:N79)</f>
        <v>383610.41138988768</v>
      </c>
    </row>
    <row r="80" spans="2:15" x14ac:dyDescent="0.25">
      <c r="B80" s="41" t="s">
        <v>36</v>
      </c>
      <c r="C80" s="42">
        <f t="shared" ref="C80:O80" si="35">IFERROR(C79/C57,"N/A")</f>
        <v>0.24085525229893459</v>
      </c>
      <c r="D80" s="43">
        <f t="shared" si="35"/>
        <v>0.24639316182114238</v>
      </c>
      <c r="E80" s="43">
        <f t="shared" si="35"/>
        <v>0.25184923031592815</v>
      </c>
      <c r="F80" s="43">
        <f t="shared" si="35"/>
        <v>0.25722466725660381</v>
      </c>
      <c r="G80" s="43">
        <f t="shared" si="35"/>
        <v>0.26252066424249104</v>
      </c>
      <c r="H80" s="43">
        <f t="shared" si="35"/>
        <v>0.26773839526306992</v>
      </c>
      <c r="I80" s="43">
        <f t="shared" si="35"/>
        <v>0.27287901695822131</v>
      </c>
      <c r="J80" s="43">
        <f t="shared" si="35"/>
        <v>0.27794366887462657</v>
      </c>
      <c r="K80" s="43">
        <f t="shared" si="35"/>
        <v>0.28293347371837563</v>
      </c>
      <c r="L80" s="43">
        <f t="shared" si="35"/>
        <v>0.2878495376038428</v>
      </c>
      <c r="M80" s="43">
        <f t="shared" si="35"/>
        <v>0.2926929502988842</v>
      </c>
      <c r="N80" s="44">
        <f t="shared" si="35"/>
        <v>0.29746478546641275</v>
      </c>
      <c r="O80" s="45">
        <f t="shared" si="35"/>
        <v>0.27077387731120384</v>
      </c>
    </row>
    <row r="82" spans="2:15" x14ac:dyDescent="0.25">
      <c r="B82" s="59" t="s">
        <v>0</v>
      </c>
      <c r="C82" s="60" t="s">
        <v>50</v>
      </c>
      <c r="D82" s="61" t="s">
        <v>51</v>
      </c>
      <c r="E82" s="61" t="s">
        <v>52</v>
      </c>
      <c r="F82" s="61" t="s">
        <v>53</v>
      </c>
      <c r="G82" s="61" t="s">
        <v>54</v>
      </c>
      <c r="H82" s="61" t="s">
        <v>55</v>
      </c>
      <c r="I82" s="61" t="s">
        <v>56</v>
      </c>
      <c r="J82" s="61" t="s">
        <v>57</v>
      </c>
      <c r="K82" s="61" t="s">
        <v>58</v>
      </c>
      <c r="L82" s="61" t="s">
        <v>59</v>
      </c>
      <c r="M82" s="61" t="s">
        <v>60</v>
      </c>
      <c r="N82" s="62" t="s">
        <v>61</v>
      </c>
      <c r="O82" s="62" t="s">
        <v>62</v>
      </c>
    </row>
    <row r="83" spans="2:15" x14ac:dyDescent="0.25">
      <c r="B83" s="3" t="s">
        <v>14</v>
      </c>
      <c r="C83" s="4">
        <v>129244.9325896634</v>
      </c>
      <c r="D83" s="5">
        <v>130537.38191556002</v>
      </c>
      <c r="E83" s="5">
        <v>131842.75573471564</v>
      </c>
      <c r="F83" s="5">
        <v>133161.18329206281</v>
      </c>
      <c r="G83" s="5">
        <v>134492.79512498344</v>
      </c>
      <c r="H83" s="5">
        <v>135837.72307623326</v>
      </c>
      <c r="I83" s="5">
        <v>137196.10030699559</v>
      </c>
      <c r="J83" s="5">
        <v>138568.06131006556</v>
      </c>
      <c r="K83" s="5">
        <v>139953.74192316621</v>
      </c>
      <c r="L83" s="5">
        <v>141353.27934239787</v>
      </c>
      <c r="M83" s="5">
        <v>142766.81213582185</v>
      </c>
      <c r="N83" s="6">
        <v>144194.48025718008</v>
      </c>
      <c r="O83" s="7">
        <v>1639149.2470088457</v>
      </c>
    </row>
    <row r="84" spans="2:15" x14ac:dyDescent="0.25">
      <c r="B84" s="3" t="s">
        <v>15</v>
      </c>
      <c r="C84" s="25">
        <v>24925.808428006512</v>
      </c>
      <c r="D84" s="26">
        <v>25175.066512286579</v>
      </c>
      <c r="E84" s="26">
        <v>25426.817177409444</v>
      </c>
      <c r="F84" s="26">
        <v>25681.085349183537</v>
      </c>
      <c r="G84" s="26">
        <v>25937.896202675372</v>
      </c>
      <c r="H84" s="26">
        <v>26197.275164702129</v>
      </c>
      <c r="I84" s="26">
        <v>26459.247916349152</v>
      </c>
      <c r="J84" s="26">
        <v>26723.840395512649</v>
      </c>
      <c r="K84" s="26">
        <v>26991.078799467774</v>
      </c>
      <c r="L84" s="26">
        <v>27260.989587462449</v>
      </c>
      <c r="M84" s="26">
        <v>27533.599483337071</v>
      </c>
      <c r="N84" s="27">
        <v>27808.935478170446</v>
      </c>
      <c r="O84" s="11">
        <v>316121.64049456315</v>
      </c>
    </row>
    <row r="85" spans="2:15" x14ac:dyDescent="0.25">
      <c r="B85" s="1" t="s">
        <v>16</v>
      </c>
      <c r="C85" s="12">
        <f>C83-C84</f>
        <v>104319.12416165689</v>
      </c>
      <c r="D85" s="12">
        <f t="shared" ref="D85" si="36">D83-D84</f>
        <v>105362.31540327345</v>
      </c>
      <c r="E85" s="12">
        <f t="shared" ref="E85" si="37">E83-E84</f>
        <v>106415.93855730619</v>
      </c>
      <c r="F85" s="12">
        <f t="shared" ref="F85" si="38">F83-F84</f>
        <v>107480.09794287928</v>
      </c>
      <c r="G85" s="12">
        <f t="shared" ref="G85" si="39">G83-G84</f>
        <v>108554.89892230807</v>
      </c>
      <c r="H85" s="12">
        <f t="shared" ref="H85" si="40">H83-H84</f>
        <v>109640.44791153114</v>
      </c>
      <c r="I85" s="12">
        <f t="shared" ref="I85" si="41">I83-I84</f>
        <v>110736.85239064644</v>
      </c>
      <c r="J85" s="12">
        <f t="shared" ref="J85" si="42">J83-J84</f>
        <v>111844.22091455292</v>
      </c>
      <c r="K85" s="12">
        <f t="shared" ref="K85" si="43">K83-K84</f>
        <v>112962.66312369844</v>
      </c>
      <c r="L85" s="12">
        <f t="shared" ref="L85" si="44">L83-L84</f>
        <v>114092.28975493542</v>
      </c>
      <c r="M85" s="12">
        <f t="shared" ref="M85" si="45">M83-M84</f>
        <v>115233.21265248477</v>
      </c>
      <c r="N85" s="12">
        <f t="shared" ref="N85" si="46">N83-N84</f>
        <v>116385.54477900964</v>
      </c>
      <c r="O85" s="12">
        <f t="shared" ref="O85" si="47">O83-O84</f>
        <v>1323027.6065142825</v>
      </c>
    </row>
    <row r="86" spans="2:15" x14ac:dyDescent="0.25">
      <c r="B86" s="3" t="s">
        <v>16</v>
      </c>
      <c r="C86" s="16">
        <f>IFERROR(C85/C83,"N/A")</f>
        <v>0.80714285714285716</v>
      </c>
      <c r="D86" s="17">
        <f t="shared" ref="D86" si="48">IFERROR(D85/D83,"N/A")</f>
        <v>0.80714285714285716</v>
      </c>
      <c r="E86" s="17">
        <f>IFERROR(E85/E83,"N/A")</f>
        <v>0.80714285714285705</v>
      </c>
      <c r="F86" s="17">
        <f t="shared" ref="F86:O86" si="49">IFERROR(F85/F83,"N/A")</f>
        <v>0.80714285714285727</v>
      </c>
      <c r="G86" s="17">
        <f t="shared" si="49"/>
        <v>0.80714285714285716</v>
      </c>
      <c r="H86" s="17">
        <f t="shared" si="49"/>
        <v>0.80714285714285716</v>
      </c>
      <c r="I86" s="17">
        <f t="shared" si="49"/>
        <v>0.80714285714285716</v>
      </c>
      <c r="J86" s="17">
        <f t="shared" si="49"/>
        <v>0.80714285714285716</v>
      </c>
      <c r="K86" s="17">
        <f t="shared" si="49"/>
        <v>0.80714285714285716</v>
      </c>
      <c r="L86" s="17">
        <f t="shared" si="49"/>
        <v>0.80714285714285716</v>
      </c>
      <c r="M86" s="17">
        <f t="shared" si="49"/>
        <v>0.80714285714285705</v>
      </c>
      <c r="N86" s="18">
        <f t="shared" si="49"/>
        <v>0.80714285714285716</v>
      </c>
      <c r="O86" s="19">
        <f t="shared" si="49"/>
        <v>0.80714285714285716</v>
      </c>
    </row>
    <row r="87" spans="2:15" x14ac:dyDescent="0.25">
      <c r="B87" s="20" t="s">
        <v>17</v>
      </c>
      <c r="C87" s="21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3"/>
      <c r="O87" s="48"/>
    </row>
    <row r="88" spans="2:15" x14ac:dyDescent="0.25">
      <c r="B88" s="3" t="s">
        <v>18</v>
      </c>
      <c r="C88" s="4">
        <v>26522.500000000004</v>
      </c>
      <c r="D88" s="5">
        <v>26522.500000000004</v>
      </c>
      <c r="E88" s="5">
        <v>26522.500000000004</v>
      </c>
      <c r="F88" s="5">
        <v>26522.500000000004</v>
      </c>
      <c r="G88" s="5">
        <v>26522.500000000004</v>
      </c>
      <c r="H88" s="5">
        <v>26522.500000000004</v>
      </c>
      <c r="I88" s="5">
        <v>26522.500000000004</v>
      </c>
      <c r="J88" s="5">
        <v>26522.500000000004</v>
      </c>
      <c r="K88" s="5">
        <v>26522.500000000004</v>
      </c>
      <c r="L88" s="5">
        <v>26522.500000000004</v>
      </c>
      <c r="M88" s="5">
        <v>26522.500000000004</v>
      </c>
      <c r="N88" s="6">
        <v>26522.500000000004</v>
      </c>
      <c r="O88" s="6">
        <v>318270</v>
      </c>
    </row>
    <row r="89" spans="2:15" x14ac:dyDescent="0.25">
      <c r="B89" s="3" t="s">
        <v>19</v>
      </c>
      <c r="C89" s="25">
        <v>9282.875</v>
      </c>
      <c r="D89" s="26">
        <v>9282.875</v>
      </c>
      <c r="E89" s="26">
        <v>9282.875</v>
      </c>
      <c r="F89" s="26">
        <v>9282.875</v>
      </c>
      <c r="G89" s="26">
        <v>9282.875</v>
      </c>
      <c r="H89" s="26">
        <v>9282.875</v>
      </c>
      <c r="I89" s="26">
        <v>9282.875</v>
      </c>
      <c r="J89" s="26">
        <v>9282.875</v>
      </c>
      <c r="K89" s="26">
        <v>9282.875</v>
      </c>
      <c r="L89" s="26">
        <v>9282.875</v>
      </c>
      <c r="M89" s="26">
        <v>9282.875</v>
      </c>
      <c r="N89" s="27">
        <v>9282.875</v>
      </c>
      <c r="O89" s="27">
        <v>111394.5</v>
      </c>
    </row>
    <row r="90" spans="2:15" x14ac:dyDescent="0.25">
      <c r="B90" s="3" t="s">
        <v>20</v>
      </c>
      <c r="C90" s="25">
        <v>2205</v>
      </c>
      <c r="D90" s="26">
        <v>2205</v>
      </c>
      <c r="E90" s="26">
        <v>2205</v>
      </c>
      <c r="F90" s="26">
        <v>2205</v>
      </c>
      <c r="G90" s="26">
        <v>2205</v>
      </c>
      <c r="H90" s="26">
        <v>2205</v>
      </c>
      <c r="I90" s="26">
        <v>2205</v>
      </c>
      <c r="J90" s="26">
        <v>2205</v>
      </c>
      <c r="K90" s="26">
        <v>2205</v>
      </c>
      <c r="L90" s="26">
        <v>2205</v>
      </c>
      <c r="M90" s="26">
        <v>2205</v>
      </c>
      <c r="N90" s="27">
        <v>2205</v>
      </c>
      <c r="O90" s="27">
        <v>26460</v>
      </c>
    </row>
    <row r="91" spans="2:15" x14ac:dyDescent="0.25">
      <c r="B91" s="3" t="s">
        <v>21</v>
      </c>
      <c r="C91" s="25">
        <v>7426.3</v>
      </c>
      <c r="D91" s="26">
        <v>7426.3</v>
      </c>
      <c r="E91" s="26">
        <v>7426.3</v>
      </c>
      <c r="F91" s="26">
        <v>7426.3</v>
      </c>
      <c r="G91" s="26">
        <v>7426.3</v>
      </c>
      <c r="H91" s="26">
        <v>7426.3</v>
      </c>
      <c r="I91" s="26">
        <v>7426.3</v>
      </c>
      <c r="J91" s="26">
        <v>7426.3</v>
      </c>
      <c r="K91" s="26">
        <v>7426.3</v>
      </c>
      <c r="L91" s="26">
        <v>7426.3</v>
      </c>
      <c r="M91" s="26">
        <v>7426.3</v>
      </c>
      <c r="N91" s="27">
        <v>7426.3</v>
      </c>
      <c r="O91" s="27">
        <v>89115.60000000002</v>
      </c>
    </row>
    <row r="92" spans="2:15" x14ac:dyDescent="0.25">
      <c r="B92" s="3" t="s">
        <v>22</v>
      </c>
      <c r="C92" s="25">
        <v>1485.2600000000002</v>
      </c>
      <c r="D92" s="26">
        <v>1485.2600000000002</v>
      </c>
      <c r="E92" s="26">
        <v>1485.2600000000002</v>
      </c>
      <c r="F92" s="26">
        <v>1485.2600000000002</v>
      </c>
      <c r="G92" s="26">
        <v>1485.2600000000002</v>
      </c>
      <c r="H92" s="26">
        <v>1485.2600000000002</v>
      </c>
      <c r="I92" s="26">
        <v>1485.2600000000002</v>
      </c>
      <c r="J92" s="26">
        <v>1485.2600000000002</v>
      </c>
      <c r="K92" s="26">
        <v>1485.2600000000002</v>
      </c>
      <c r="L92" s="26">
        <v>1485.2600000000002</v>
      </c>
      <c r="M92" s="26">
        <v>1485.2600000000002</v>
      </c>
      <c r="N92" s="27">
        <v>1485.2600000000002</v>
      </c>
      <c r="O92" s="27">
        <v>17823.120000000003</v>
      </c>
    </row>
    <row r="93" spans="2:15" x14ac:dyDescent="0.25">
      <c r="B93" s="3" t="s">
        <v>23</v>
      </c>
      <c r="C93" s="25">
        <v>2227.89</v>
      </c>
      <c r="D93" s="26">
        <v>2227.89</v>
      </c>
      <c r="E93" s="26">
        <v>2227.89</v>
      </c>
      <c r="F93" s="26">
        <v>2227.89</v>
      </c>
      <c r="G93" s="26">
        <v>2227.89</v>
      </c>
      <c r="H93" s="26">
        <v>2227.89</v>
      </c>
      <c r="I93" s="26">
        <v>2227.89</v>
      </c>
      <c r="J93" s="26">
        <v>2227.89</v>
      </c>
      <c r="K93" s="26">
        <v>2227.89</v>
      </c>
      <c r="L93" s="26">
        <v>2227.89</v>
      </c>
      <c r="M93" s="26">
        <v>2227.89</v>
      </c>
      <c r="N93" s="27">
        <v>2227.89</v>
      </c>
      <c r="O93" s="27">
        <v>26734.679999999997</v>
      </c>
    </row>
    <row r="94" spans="2:15" x14ac:dyDescent="0.25">
      <c r="B94" s="3" t="s">
        <v>24</v>
      </c>
      <c r="C94" s="25">
        <v>530.45000000000005</v>
      </c>
      <c r="D94" s="26">
        <v>530.45000000000005</v>
      </c>
      <c r="E94" s="26">
        <v>530.45000000000005</v>
      </c>
      <c r="F94" s="26">
        <v>530.45000000000005</v>
      </c>
      <c r="G94" s="26">
        <v>530.45000000000005</v>
      </c>
      <c r="H94" s="26">
        <v>530.45000000000005</v>
      </c>
      <c r="I94" s="26">
        <v>530.45000000000005</v>
      </c>
      <c r="J94" s="26">
        <v>530.45000000000005</v>
      </c>
      <c r="K94" s="26">
        <v>530.45000000000005</v>
      </c>
      <c r="L94" s="26">
        <v>530.45000000000005</v>
      </c>
      <c r="M94" s="26">
        <v>530.45000000000005</v>
      </c>
      <c r="N94" s="27">
        <v>530.45000000000005</v>
      </c>
      <c r="O94" s="27">
        <v>6365.3999999999987</v>
      </c>
    </row>
    <row r="95" spans="2:15" x14ac:dyDescent="0.25">
      <c r="B95" s="3" t="s">
        <v>25</v>
      </c>
      <c r="C95" s="25">
        <v>2584.8986517932681</v>
      </c>
      <c r="D95" s="26">
        <v>2610.7476383112003</v>
      </c>
      <c r="E95" s="26">
        <v>2636.8551146943128</v>
      </c>
      <c r="F95" s="26">
        <v>2663.2236658412562</v>
      </c>
      <c r="G95" s="26">
        <v>2689.8559024996689</v>
      </c>
      <c r="H95" s="26">
        <v>2716.7544615246652</v>
      </c>
      <c r="I95" s="26">
        <v>2743.9220061399119</v>
      </c>
      <c r="J95" s="26">
        <v>2771.3612262013112</v>
      </c>
      <c r="K95" s="26">
        <v>2799.0748384633243</v>
      </c>
      <c r="L95" s="26">
        <v>2827.0655868479575</v>
      </c>
      <c r="M95" s="26">
        <v>2855.336242716437</v>
      </c>
      <c r="N95" s="27">
        <v>2883.8896051436018</v>
      </c>
      <c r="O95" s="27">
        <v>32782.984940176917</v>
      </c>
    </row>
    <row r="96" spans="2:15" x14ac:dyDescent="0.25">
      <c r="B96" s="3" t="s">
        <v>26</v>
      </c>
      <c r="C96" s="25">
        <v>605.83562151404715</v>
      </c>
      <c r="D96" s="26">
        <v>611.89397772918767</v>
      </c>
      <c r="E96" s="26">
        <v>618.01291750647954</v>
      </c>
      <c r="F96" s="26">
        <v>624.19304668154439</v>
      </c>
      <c r="G96" s="26">
        <v>630.43497714835985</v>
      </c>
      <c r="H96" s="26">
        <v>636.73932691984339</v>
      </c>
      <c r="I96" s="26">
        <v>643.10672018904188</v>
      </c>
      <c r="J96" s="26">
        <v>649.53778739093218</v>
      </c>
      <c r="K96" s="26">
        <v>656.0331652648415</v>
      </c>
      <c r="L96" s="26">
        <v>662.59349691749003</v>
      </c>
      <c r="M96" s="26">
        <v>669.21943188666489</v>
      </c>
      <c r="N96" s="27">
        <v>675.91162620553155</v>
      </c>
      <c r="O96" s="27">
        <v>7683.5120953539645</v>
      </c>
    </row>
    <row r="97" spans="2:15" x14ac:dyDescent="0.25">
      <c r="B97" s="3" t="s">
        <v>27</v>
      </c>
      <c r="C97" s="25">
        <v>142.5016582862342</v>
      </c>
      <c r="D97" s="26">
        <v>143.92667486909656</v>
      </c>
      <c r="E97" s="26">
        <v>145.36594161778751</v>
      </c>
      <c r="F97" s="26">
        <v>146.8196010339654</v>
      </c>
      <c r="G97" s="26">
        <v>148.28779704430505</v>
      </c>
      <c r="H97" s="26">
        <v>149.77067501474809</v>
      </c>
      <c r="I97" s="26">
        <v>151.26838176489559</v>
      </c>
      <c r="J97" s="26">
        <v>152.78106558254453</v>
      </c>
      <c r="K97" s="26">
        <v>154.30887623836998</v>
      </c>
      <c r="L97" s="26">
        <v>155.85196500075369</v>
      </c>
      <c r="M97" s="26">
        <v>157.41048465076122</v>
      </c>
      <c r="N97" s="27">
        <v>158.98458949726884</v>
      </c>
      <c r="O97" s="27">
        <v>1807.2777106007304</v>
      </c>
    </row>
    <row r="98" spans="2:15" x14ac:dyDescent="0.25">
      <c r="B98" s="3" t="s">
        <v>28</v>
      </c>
      <c r="C98" s="8">
        <v>790.24315413133093</v>
      </c>
      <c r="D98" s="9">
        <v>792.99422483931096</v>
      </c>
      <c r="E98" s="9">
        <v>795.77280625437083</v>
      </c>
      <c r="F98" s="9">
        <v>798.57917348358126</v>
      </c>
      <c r="G98" s="9">
        <v>801.41360438508366</v>
      </c>
      <c r="H98" s="9">
        <v>804.27637959560116</v>
      </c>
      <c r="I98" s="9">
        <v>807.16778255822385</v>
      </c>
      <c r="J98" s="9">
        <v>810.08809955047286</v>
      </c>
      <c r="K98" s="9">
        <v>813.0376197126443</v>
      </c>
      <c r="L98" s="9">
        <v>816.0166350764373</v>
      </c>
      <c r="M98" s="9">
        <v>819.02544059386844</v>
      </c>
      <c r="N98" s="10">
        <v>822.06433416647371</v>
      </c>
      <c r="O98" s="10">
        <v>9670.6792543474003</v>
      </c>
    </row>
    <row r="99" spans="2:15" x14ac:dyDescent="0.25">
      <c r="B99" s="28" t="s">
        <v>29</v>
      </c>
      <c r="C99" s="29">
        <f t="shared" ref="C99:N99" si="50">SUM(C88:C98)</f>
        <v>53803.75408572489</v>
      </c>
      <c r="D99" s="30">
        <f t="shared" si="50"/>
        <v>53839.837515748797</v>
      </c>
      <c r="E99" s="30">
        <f t="shared" si="50"/>
        <v>53876.281780072954</v>
      </c>
      <c r="F99" s="30">
        <f t="shared" si="50"/>
        <v>53913.090487040354</v>
      </c>
      <c r="G99" s="30">
        <f t="shared" si="50"/>
        <v>53950.267281077424</v>
      </c>
      <c r="H99" s="30">
        <f t="shared" si="50"/>
        <v>53987.815843054857</v>
      </c>
      <c r="I99" s="30">
        <f t="shared" si="50"/>
        <v>54025.739890652068</v>
      </c>
      <c r="J99" s="30">
        <f t="shared" si="50"/>
        <v>54064.04317872526</v>
      </c>
      <c r="K99" s="30">
        <f t="shared" si="50"/>
        <v>54102.729499679182</v>
      </c>
      <c r="L99" s="30">
        <f t="shared" si="50"/>
        <v>54141.802683842638</v>
      </c>
      <c r="M99" s="30">
        <f t="shared" si="50"/>
        <v>54181.266599847739</v>
      </c>
      <c r="N99" s="31">
        <f t="shared" si="50"/>
        <v>54221.12515501288</v>
      </c>
      <c r="O99" s="32">
        <f>SUM(C99:N99)</f>
        <v>648107.75400047889</v>
      </c>
    </row>
    <row r="100" spans="2:15" x14ac:dyDescent="0.25">
      <c r="B100" s="1" t="s">
        <v>30</v>
      </c>
      <c r="C100" s="12">
        <f t="shared" ref="C100:O100" si="51">C85-C99</f>
        <v>50515.370075931998</v>
      </c>
      <c r="D100" s="13">
        <f t="shared" si="51"/>
        <v>51522.477887524648</v>
      </c>
      <c r="E100" s="13">
        <f t="shared" si="51"/>
        <v>52539.656777233235</v>
      </c>
      <c r="F100" s="13">
        <f t="shared" si="51"/>
        <v>53567.007455838924</v>
      </c>
      <c r="G100" s="13">
        <f t="shared" si="51"/>
        <v>54604.631641230648</v>
      </c>
      <c r="H100" s="13">
        <f t="shared" si="51"/>
        <v>55652.632068476283</v>
      </c>
      <c r="I100" s="13">
        <f t="shared" si="51"/>
        <v>56711.112499994371</v>
      </c>
      <c r="J100" s="13">
        <f t="shared" si="51"/>
        <v>57780.177735827659</v>
      </c>
      <c r="K100" s="13">
        <f t="shared" si="51"/>
        <v>58859.933624019257</v>
      </c>
      <c r="L100" s="13">
        <f t="shared" si="51"/>
        <v>59950.487071092786</v>
      </c>
      <c r="M100" s="13">
        <f t="shared" si="51"/>
        <v>61051.946052637031</v>
      </c>
      <c r="N100" s="14">
        <f t="shared" si="51"/>
        <v>62164.419623996757</v>
      </c>
      <c r="O100" s="33">
        <f t="shared" si="51"/>
        <v>674919.85251380363</v>
      </c>
    </row>
    <row r="101" spans="2:15" x14ac:dyDescent="0.25">
      <c r="B101" s="34" t="s">
        <v>31</v>
      </c>
      <c r="C101" s="25">
        <v>1833.3333333333333</v>
      </c>
      <c r="D101" s="26">
        <v>1833.3333333333333</v>
      </c>
      <c r="E101" s="26">
        <v>1833.3333333333333</v>
      </c>
      <c r="F101" s="26">
        <v>1833.3333333333333</v>
      </c>
      <c r="G101" s="26">
        <v>1833.3333333333333</v>
      </c>
      <c r="H101" s="26">
        <v>1833.3333333333333</v>
      </c>
      <c r="I101" s="26">
        <v>1833.3333333333333</v>
      </c>
      <c r="J101" s="26">
        <v>1833.3333333333333</v>
      </c>
      <c r="K101" s="26">
        <v>1833.3333333333333</v>
      </c>
      <c r="L101" s="26">
        <v>1833.3333333333333</v>
      </c>
      <c r="M101" s="26">
        <v>1833.3333333333333</v>
      </c>
      <c r="N101" s="26">
        <v>1833.3333333333333</v>
      </c>
      <c r="O101" s="11">
        <v>21999.999999999996</v>
      </c>
    </row>
    <row r="102" spans="2:15" x14ac:dyDescent="0.25">
      <c r="B102" s="1" t="s">
        <v>32</v>
      </c>
      <c r="C102" s="35">
        <f>C100-C101</f>
        <v>48682.036742598662</v>
      </c>
      <c r="D102" s="36">
        <f t="shared" ref="D102:N102" si="52">D100-D101</f>
        <v>49689.144554191313</v>
      </c>
      <c r="E102" s="36">
        <f t="shared" si="52"/>
        <v>50706.323443899899</v>
      </c>
      <c r="F102" s="36">
        <f t="shared" si="52"/>
        <v>51733.674122505588</v>
      </c>
      <c r="G102" s="36">
        <f t="shared" si="52"/>
        <v>52771.298307897312</v>
      </c>
      <c r="H102" s="36">
        <f t="shared" si="52"/>
        <v>53819.298735142947</v>
      </c>
      <c r="I102" s="36">
        <f t="shared" si="52"/>
        <v>54877.779166661036</v>
      </c>
      <c r="J102" s="36">
        <f t="shared" si="52"/>
        <v>55946.844402494324</v>
      </c>
      <c r="K102" s="36">
        <f t="shared" si="52"/>
        <v>57026.600290685921</v>
      </c>
      <c r="L102" s="36">
        <f t="shared" si="52"/>
        <v>58117.15373775945</v>
      </c>
      <c r="M102" s="36">
        <f t="shared" si="52"/>
        <v>59218.612719303695</v>
      </c>
      <c r="N102" s="37">
        <f t="shared" si="52"/>
        <v>60331.086290663421</v>
      </c>
      <c r="O102" s="13">
        <f>O100-O101</f>
        <v>652919.85251380363</v>
      </c>
    </row>
    <row r="103" spans="2:15" x14ac:dyDescent="0.25">
      <c r="B103" s="34" t="s">
        <v>33</v>
      </c>
      <c r="C103" s="25">
        <v>1003.8005133238204</v>
      </c>
      <c r="D103" s="26">
        <v>1003.8005133238204</v>
      </c>
      <c r="E103" s="26">
        <v>1003.8005133238204</v>
      </c>
      <c r="F103" s="26">
        <v>1003.8005133238204</v>
      </c>
      <c r="G103" s="26">
        <v>1003.8005133238204</v>
      </c>
      <c r="H103" s="26">
        <v>1003.8005133238204</v>
      </c>
      <c r="I103" s="26">
        <v>1003.8005133238204</v>
      </c>
      <c r="J103" s="26">
        <v>1003.8005133238204</v>
      </c>
      <c r="K103" s="26">
        <v>1003.8005133238204</v>
      </c>
      <c r="L103" s="26">
        <v>1003.8005133238204</v>
      </c>
      <c r="M103" s="26">
        <v>1003.8005133238204</v>
      </c>
      <c r="N103" s="27">
        <v>1003.8005133238204</v>
      </c>
      <c r="O103" s="27">
        <v>12045.606159885845</v>
      </c>
    </row>
    <row r="104" spans="2:15" x14ac:dyDescent="0.25">
      <c r="B104" s="3" t="s">
        <v>34</v>
      </c>
      <c r="C104" s="8">
        <v>10012.429608147717</v>
      </c>
      <c r="D104" s="9">
        <v>10223.922248582174</v>
      </c>
      <c r="E104" s="9">
        <v>10437.529815420976</v>
      </c>
      <c r="F104" s="9">
        <v>10653.273457928171</v>
      </c>
      <c r="G104" s="9">
        <v>10871.174536860433</v>
      </c>
      <c r="H104" s="9">
        <v>11091.254626582016</v>
      </c>
      <c r="I104" s="9">
        <v>11313.535517200815</v>
      </c>
      <c r="J104" s="9">
        <v>11538.039216725805</v>
      </c>
      <c r="K104" s="9">
        <v>11764.787953246041</v>
      </c>
      <c r="L104" s="9">
        <v>11993.804177131482</v>
      </c>
      <c r="M104" s="9">
        <v>12225.110563255774</v>
      </c>
      <c r="N104" s="10">
        <v>12458.730013241317</v>
      </c>
      <c r="O104" s="27">
        <v>134583.59173432269</v>
      </c>
    </row>
    <row r="105" spans="2:15" x14ac:dyDescent="0.25">
      <c r="B105" s="1" t="s">
        <v>35</v>
      </c>
      <c r="C105" s="38">
        <f>C102-C103-C104</f>
        <v>37665.806621127129</v>
      </c>
      <c r="D105" s="39">
        <f t="shared" ref="D105:G105" si="53">D102-D103-D104</f>
        <v>38461.42179228532</v>
      </c>
      <c r="E105" s="39">
        <f t="shared" si="53"/>
        <v>39264.993115155106</v>
      </c>
      <c r="F105" s="39">
        <f t="shared" si="53"/>
        <v>40076.600151253602</v>
      </c>
      <c r="G105" s="39">
        <f t="shared" si="53"/>
        <v>40896.323257713062</v>
      </c>
      <c r="H105" s="39">
        <f>H102-H103-H104</f>
        <v>41724.243595237116</v>
      </c>
      <c r="I105" s="39">
        <f t="shared" ref="I105:K105" si="54">I102-I103-I104</f>
        <v>42560.443136136404</v>
      </c>
      <c r="J105" s="39">
        <f t="shared" si="54"/>
        <v>43405.004672444702</v>
      </c>
      <c r="K105" s="39">
        <f t="shared" si="54"/>
        <v>44258.01182411606</v>
      </c>
      <c r="L105" s="39">
        <f>L102-L103-L104</f>
        <v>45119.54904730415</v>
      </c>
      <c r="M105" s="39">
        <f>M102-M103-M104</f>
        <v>45989.701642724103</v>
      </c>
      <c r="N105" s="40">
        <f t="shared" ref="N105" si="55">N102-N103-N104</f>
        <v>46868.555764098288</v>
      </c>
      <c r="O105" s="15">
        <f>SUM(C105:N105)</f>
        <v>506290.65461959504</v>
      </c>
    </row>
    <row r="106" spans="2:15" x14ac:dyDescent="0.25">
      <c r="B106" s="41" t="s">
        <v>36</v>
      </c>
      <c r="C106" s="42">
        <f t="shared" ref="C106:O106" si="56">IFERROR(C105/C83,"N/A")</f>
        <v>0.29142965891522715</v>
      </c>
      <c r="D106" s="43">
        <f t="shared" si="56"/>
        <v>0.29463913882664389</v>
      </c>
      <c r="E106" s="43">
        <f t="shared" si="56"/>
        <v>0.29781684170923473</v>
      </c>
      <c r="F106" s="43">
        <f t="shared" si="56"/>
        <v>0.30096308218704754</v>
      </c>
      <c r="G106" s="43">
        <f t="shared" si="56"/>
        <v>0.30407817176904028</v>
      </c>
      <c r="H106" s="43">
        <f t="shared" si="56"/>
        <v>0.30716241887992429</v>
      </c>
      <c r="I106" s="43">
        <f t="shared" si="56"/>
        <v>0.31021612889070038</v>
      </c>
      <c r="J106" s="43">
        <f t="shared" si="56"/>
        <v>0.31323960414889468</v>
      </c>
      <c r="K106" s="43">
        <f t="shared" si="56"/>
        <v>0.31623314400849284</v>
      </c>
      <c r="L106" s="43">
        <f t="shared" si="56"/>
        <v>0.31919704485958023</v>
      </c>
      <c r="M106" s="43">
        <f t="shared" si="56"/>
        <v>0.32213160015768644</v>
      </c>
      <c r="N106" s="44">
        <f t="shared" si="56"/>
        <v>0.32503710045284134</v>
      </c>
      <c r="O106" s="45">
        <f t="shared" si="56"/>
        <v>0.30887404276546809</v>
      </c>
    </row>
    <row r="108" spans="2:15" x14ac:dyDescent="0.25">
      <c r="B108" s="59" t="s">
        <v>0</v>
      </c>
      <c r="C108" s="60" t="s">
        <v>63</v>
      </c>
      <c r="D108" s="61" t="s">
        <v>64</v>
      </c>
      <c r="E108" s="61" t="s">
        <v>65</v>
      </c>
      <c r="F108" s="61" t="s">
        <v>66</v>
      </c>
      <c r="G108" s="61" t="s">
        <v>67</v>
      </c>
      <c r="H108" s="61" t="s">
        <v>68</v>
      </c>
      <c r="I108" s="61" t="s">
        <v>69</v>
      </c>
      <c r="J108" s="61" t="s">
        <v>70</v>
      </c>
      <c r="K108" s="61" t="s">
        <v>71</v>
      </c>
      <c r="L108" s="61" t="s">
        <v>72</v>
      </c>
      <c r="M108" s="61" t="s">
        <v>73</v>
      </c>
      <c r="N108" s="62" t="s">
        <v>74</v>
      </c>
      <c r="O108" s="62" t="s">
        <v>75</v>
      </c>
    </row>
    <row r="109" spans="2:15" x14ac:dyDescent="0.25">
      <c r="B109" s="3" t="s">
        <v>14</v>
      </c>
      <c r="C109" s="4">
        <v>145636.4250597519</v>
      </c>
      <c r="D109" s="5">
        <v>147092.78931034941</v>
      </c>
      <c r="E109" s="5">
        <v>148563.71720345292</v>
      </c>
      <c r="F109" s="5">
        <v>150049.35437548743</v>
      </c>
      <c r="G109" s="5">
        <v>151549.84791924231</v>
      </c>
      <c r="H109" s="5">
        <v>153065.34639843475</v>
      </c>
      <c r="I109" s="5">
        <v>154595.99986241909</v>
      </c>
      <c r="J109" s="5">
        <v>156141.95986104326</v>
      </c>
      <c r="K109" s="5">
        <v>157703.37945965369</v>
      </c>
      <c r="L109" s="5">
        <v>159280.41325425022</v>
      </c>
      <c r="M109" s="5">
        <v>160873.21738679273</v>
      </c>
      <c r="N109" s="5">
        <v>162481.94956066069</v>
      </c>
      <c r="O109" s="7">
        <v>1847034.3996515386</v>
      </c>
    </row>
    <row r="110" spans="2:15" x14ac:dyDescent="0.25">
      <c r="B110" s="3" t="s">
        <v>15</v>
      </c>
      <c r="C110" s="25">
        <v>28087.024832952149</v>
      </c>
      <c r="D110" s="26">
        <v>28367.895081281669</v>
      </c>
      <c r="E110" s="26">
        <v>28651.57403209449</v>
      </c>
      <c r="F110" s="26">
        <v>28938.089772415435</v>
      </c>
      <c r="G110" s="26">
        <v>29227.470670139588</v>
      </c>
      <c r="H110" s="26">
        <v>29519.745376840983</v>
      </c>
      <c r="I110" s="26">
        <v>29814.942830609398</v>
      </c>
      <c r="J110" s="26">
        <v>30113.092258915491</v>
      </c>
      <c r="K110" s="26">
        <v>30414.223181504643</v>
      </c>
      <c r="L110" s="26">
        <v>30718.365413319687</v>
      </c>
      <c r="M110" s="26">
        <v>31025.549067452885</v>
      </c>
      <c r="N110" s="26">
        <v>31335.804558127413</v>
      </c>
      <c r="O110" s="49">
        <v>356213.77707565384</v>
      </c>
    </row>
    <row r="111" spans="2:15" x14ac:dyDescent="0.25">
      <c r="B111" s="1" t="s">
        <v>16</v>
      </c>
      <c r="C111" s="12">
        <f>C109-C110</f>
        <v>117549.40022679974</v>
      </c>
      <c r="D111" s="12">
        <f t="shared" ref="D111" si="57">D109-D110</f>
        <v>118724.89422906775</v>
      </c>
      <c r="E111" s="12">
        <f t="shared" ref="E111" si="58">E109-E110</f>
        <v>119912.14317135843</v>
      </c>
      <c r="F111" s="12">
        <f t="shared" ref="F111" si="59">F109-F110</f>
        <v>121111.26460307199</v>
      </c>
      <c r="G111" s="12">
        <f t="shared" ref="G111" si="60">G109-G110</f>
        <v>122322.37724910272</v>
      </c>
      <c r="H111" s="12">
        <f t="shared" ref="H111" si="61">H109-H110</f>
        <v>123545.60102159376</v>
      </c>
      <c r="I111" s="12">
        <f t="shared" ref="I111" si="62">I109-I110</f>
        <v>124781.0570318097</v>
      </c>
      <c r="J111" s="12">
        <f t="shared" ref="J111" si="63">J109-J110</f>
        <v>126028.86760212776</v>
      </c>
      <c r="K111" s="12">
        <f t="shared" ref="K111" si="64">K109-K110</f>
        <v>127289.15627814905</v>
      </c>
      <c r="L111" s="12">
        <f t="shared" ref="L111" si="65">L109-L110</f>
        <v>128562.04784093054</v>
      </c>
      <c r="M111" s="12">
        <f t="shared" ref="M111" si="66">M109-M110</f>
        <v>129847.66831933985</v>
      </c>
      <c r="N111" s="12">
        <f t="shared" ref="N111" si="67">N109-N110</f>
        <v>131146.14500253327</v>
      </c>
      <c r="O111" s="12">
        <f t="shared" ref="O111" si="68">O109-O110</f>
        <v>1490820.6225758847</v>
      </c>
    </row>
    <row r="112" spans="2:15" x14ac:dyDescent="0.25">
      <c r="B112" s="3" t="s">
        <v>16</v>
      </c>
      <c r="C112" s="16">
        <f>IFERROR(C111/C109,"N/A")</f>
        <v>0.80714285714285716</v>
      </c>
      <c r="D112" s="17">
        <f t="shared" ref="D112" si="69">IFERROR(D111/D109,"N/A")</f>
        <v>0.80714285714285716</v>
      </c>
      <c r="E112" s="17">
        <f>IFERROR(E111/E109,"N/A")</f>
        <v>0.80714285714285716</v>
      </c>
      <c r="F112" s="17">
        <f t="shared" ref="F112:O112" si="70">IFERROR(F111/F109,"N/A")</f>
        <v>0.80714285714285716</v>
      </c>
      <c r="G112" s="17">
        <f t="shared" si="70"/>
        <v>0.80714285714285716</v>
      </c>
      <c r="H112" s="17">
        <f t="shared" si="70"/>
        <v>0.80714285714285716</v>
      </c>
      <c r="I112" s="17">
        <f t="shared" si="70"/>
        <v>0.80714285714285716</v>
      </c>
      <c r="J112" s="17">
        <f t="shared" si="70"/>
        <v>0.80714285714285705</v>
      </c>
      <c r="K112" s="17">
        <f t="shared" si="70"/>
        <v>0.80714285714285716</v>
      </c>
      <c r="L112" s="17">
        <f t="shared" si="70"/>
        <v>0.80714285714285716</v>
      </c>
      <c r="M112" s="17">
        <f t="shared" si="70"/>
        <v>0.80714285714285716</v>
      </c>
      <c r="N112" s="18">
        <f t="shared" si="70"/>
        <v>0.80714285714285716</v>
      </c>
      <c r="O112" s="19">
        <f t="shared" si="70"/>
        <v>0.80714285714285716</v>
      </c>
    </row>
    <row r="113" spans="2:15" x14ac:dyDescent="0.25">
      <c r="B113" s="20" t="s">
        <v>17</v>
      </c>
      <c r="C113" s="21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3"/>
      <c r="O113" s="48"/>
    </row>
    <row r="114" spans="2:15" x14ac:dyDescent="0.25">
      <c r="B114" s="3" t="s">
        <v>18</v>
      </c>
      <c r="C114" s="4">
        <v>27318.175000000003</v>
      </c>
      <c r="D114" s="5">
        <v>27318.175000000003</v>
      </c>
      <c r="E114" s="5">
        <v>27318.175000000003</v>
      </c>
      <c r="F114" s="5">
        <v>27318.175000000003</v>
      </c>
      <c r="G114" s="5">
        <v>27318.175000000003</v>
      </c>
      <c r="H114" s="5">
        <v>27318.175000000003</v>
      </c>
      <c r="I114" s="5">
        <v>27318.175000000003</v>
      </c>
      <c r="J114" s="5">
        <v>27318.175000000003</v>
      </c>
      <c r="K114" s="5">
        <v>27318.175000000003</v>
      </c>
      <c r="L114" s="5">
        <v>27318.175000000003</v>
      </c>
      <c r="M114" s="5">
        <v>27318.175000000003</v>
      </c>
      <c r="N114" s="5">
        <v>27318.175000000003</v>
      </c>
      <c r="O114" s="7">
        <v>327818.10000000009</v>
      </c>
    </row>
    <row r="115" spans="2:15" x14ac:dyDescent="0.25">
      <c r="B115" s="3" t="s">
        <v>19</v>
      </c>
      <c r="C115" s="25">
        <v>9561.3612499999999</v>
      </c>
      <c r="D115" s="26">
        <v>9561.3612499999999</v>
      </c>
      <c r="E115" s="26">
        <v>9561.3612499999999</v>
      </c>
      <c r="F115" s="26">
        <v>9561.3612499999999</v>
      </c>
      <c r="G115" s="26">
        <v>9561.3612499999999</v>
      </c>
      <c r="H115" s="26">
        <v>9561.3612499999999</v>
      </c>
      <c r="I115" s="26">
        <v>9561.3612499999999</v>
      </c>
      <c r="J115" s="26">
        <v>9561.3612499999999</v>
      </c>
      <c r="K115" s="26">
        <v>9561.3612499999999</v>
      </c>
      <c r="L115" s="26">
        <v>9561.3612499999999</v>
      </c>
      <c r="M115" s="26">
        <v>9561.3612499999999</v>
      </c>
      <c r="N115" s="27">
        <v>9561.3612499999999</v>
      </c>
      <c r="O115" s="11">
        <v>114736.33500000001</v>
      </c>
    </row>
    <row r="116" spans="2:15" x14ac:dyDescent="0.25">
      <c r="B116" s="3" t="s">
        <v>20</v>
      </c>
      <c r="C116" s="25">
        <v>2315.25</v>
      </c>
      <c r="D116" s="26">
        <v>2315.25</v>
      </c>
      <c r="E116" s="26">
        <v>2315.25</v>
      </c>
      <c r="F116" s="26">
        <v>2315.25</v>
      </c>
      <c r="G116" s="26">
        <v>2315.25</v>
      </c>
      <c r="H116" s="26">
        <v>2315.25</v>
      </c>
      <c r="I116" s="26">
        <v>2315.25</v>
      </c>
      <c r="J116" s="26">
        <v>2315.25</v>
      </c>
      <c r="K116" s="26">
        <v>2315.25</v>
      </c>
      <c r="L116" s="26">
        <v>2315.25</v>
      </c>
      <c r="M116" s="26">
        <v>2315.25</v>
      </c>
      <c r="N116" s="26">
        <v>2315.25</v>
      </c>
      <c r="O116" s="11">
        <v>27783</v>
      </c>
    </row>
    <row r="117" spans="2:15" x14ac:dyDescent="0.25">
      <c r="B117" s="3" t="s">
        <v>21</v>
      </c>
      <c r="C117" s="25">
        <v>7649.0889999999999</v>
      </c>
      <c r="D117" s="26">
        <v>7649.0889999999999</v>
      </c>
      <c r="E117" s="26">
        <v>7649.0889999999999</v>
      </c>
      <c r="F117" s="26">
        <v>7649.0889999999999</v>
      </c>
      <c r="G117" s="26">
        <v>7649.0889999999999</v>
      </c>
      <c r="H117" s="26">
        <v>7649.0889999999999</v>
      </c>
      <c r="I117" s="26">
        <v>7649.0889999999999</v>
      </c>
      <c r="J117" s="26">
        <v>7649.0889999999999</v>
      </c>
      <c r="K117" s="26">
        <v>7649.0889999999999</v>
      </c>
      <c r="L117" s="26">
        <v>7649.0889999999999</v>
      </c>
      <c r="M117" s="26">
        <v>7649.0889999999999</v>
      </c>
      <c r="N117" s="27">
        <v>7649.0889999999999</v>
      </c>
      <c r="O117" s="11">
        <v>91789.068000000028</v>
      </c>
    </row>
    <row r="118" spans="2:15" x14ac:dyDescent="0.25">
      <c r="B118" s="3" t="s">
        <v>22</v>
      </c>
      <c r="C118" s="25">
        <v>1529.8178</v>
      </c>
      <c r="D118" s="26">
        <v>1529.8178</v>
      </c>
      <c r="E118" s="26">
        <v>1529.8178</v>
      </c>
      <c r="F118" s="26">
        <v>1529.8178</v>
      </c>
      <c r="G118" s="26">
        <v>1529.8178</v>
      </c>
      <c r="H118" s="26">
        <v>1529.8178</v>
      </c>
      <c r="I118" s="26">
        <v>1529.8178</v>
      </c>
      <c r="J118" s="26">
        <v>1529.8178</v>
      </c>
      <c r="K118" s="26">
        <v>1529.8178</v>
      </c>
      <c r="L118" s="26">
        <v>1529.8178</v>
      </c>
      <c r="M118" s="26">
        <v>1529.8178</v>
      </c>
      <c r="N118" s="27">
        <v>1529.8178</v>
      </c>
      <c r="O118" s="11">
        <v>18357.813600000005</v>
      </c>
    </row>
    <row r="119" spans="2:15" x14ac:dyDescent="0.25">
      <c r="B119" s="3" t="s">
        <v>23</v>
      </c>
      <c r="C119" s="25">
        <v>2294.7266999999997</v>
      </c>
      <c r="D119" s="26">
        <v>2294.7266999999997</v>
      </c>
      <c r="E119" s="26">
        <v>2294.7266999999997</v>
      </c>
      <c r="F119" s="26">
        <v>2294.7266999999997</v>
      </c>
      <c r="G119" s="26">
        <v>2294.7266999999997</v>
      </c>
      <c r="H119" s="26">
        <v>2294.7266999999997</v>
      </c>
      <c r="I119" s="26">
        <v>2294.7266999999997</v>
      </c>
      <c r="J119" s="26">
        <v>2294.7266999999997</v>
      </c>
      <c r="K119" s="26">
        <v>2294.7266999999997</v>
      </c>
      <c r="L119" s="26">
        <v>2294.7266999999997</v>
      </c>
      <c r="M119" s="26">
        <v>2294.7266999999997</v>
      </c>
      <c r="N119" s="27">
        <v>2294.7266999999997</v>
      </c>
      <c r="O119" s="11">
        <v>27536.720399999995</v>
      </c>
    </row>
    <row r="120" spans="2:15" x14ac:dyDescent="0.25">
      <c r="B120" s="3" t="s">
        <v>24</v>
      </c>
      <c r="C120" s="25">
        <v>546.36350000000004</v>
      </c>
      <c r="D120" s="26">
        <v>546.36350000000004</v>
      </c>
      <c r="E120" s="26">
        <v>546.36350000000004</v>
      </c>
      <c r="F120" s="26">
        <v>546.36350000000004</v>
      </c>
      <c r="G120" s="26">
        <v>546.36350000000004</v>
      </c>
      <c r="H120" s="26">
        <v>546.36350000000004</v>
      </c>
      <c r="I120" s="26">
        <v>546.36350000000004</v>
      </c>
      <c r="J120" s="26">
        <v>546.36350000000004</v>
      </c>
      <c r="K120" s="26">
        <v>546.36350000000004</v>
      </c>
      <c r="L120" s="26">
        <v>546.36350000000004</v>
      </c>
      <c r="M120" s="26">
        <v>546.36350000000004</v>
      </c>
      <c r="N120" s="27">
        <v>546.36350000000004</v>
      </c>
      <c r="O120" s="11">
        <v>6556.3620000000019</v>
      </c>
    </row>
    <row r="121" spans="2:15" x14ac:dyDescent="0.25">
      <c r="B121" s="3" t="s">
        <v>25</v>
      </c>
      <c r="C121" s="25">
        <v>2912.728501195038</v>
      </c>
      <c r="D121" s="26">
        <v>2941.8557862069883</v>
      </c>
      <c r="E121" s="26">
        <v>2971.2743440690583</v>
      </c>
      <c r="F121" s="26">
        <v>3000.9870875097486</v>
      </c>
      <c r="G121" s="26">
        <v>3030.9969583848465</v>
      </c>
      <c r="H121" s="26">
        <v>3061.3069279686952</v>
      </c>
      <c r="I121" s="26">
        <v>3091.9199972483821</v>
      </c>
      <c r="J121" s="26">
        <v>3122.8391972208651</v>
      </c>
      <c r="K121" s="26">
        <v>3154.0675891930737</v>
      </c>
      <c r="L121" s="26">
        <v>3185.6082650850044</v>
      </c>
      <c r="M121" s="26">
        <v>3217.464347735855</v>
      </c>
      <c r="N121" s="26">
        <v>3249.638991213214</v>
      </c>
      <c r="O121" s="11">
        <v>36940.68799303077</v>
      </c>
    </row>
    <row r="122" spans="2:15" x14ac:dyDescent="0.25">
      <c r="B122" s="3" t="s">
        <v>26</v>
      </c>
      <c r="C122" s="25">
        <v>682.67074246758682</v>
      </c>
      <c r="D122" s="26">
        <v>689.49744989226269</v>
      </c>
      <c r="E122" s="26">
        <v>696.39242439118539</v>
      </c>
      <c r="F122" s="26">
        <v>703.35634863509722</v>
      </c>
      <c r="G122" s="26">
        <v>710.38991212144822</v>
      </c>
      <c r="H122" s="26">
        <v>717.49381124266267</v>
      </c>
      <c r="I122" s="26">
        <v>724.6687493550894</v>
      </c>
      <c r="J122" s="26">
        <v>731.9154368486403</v>
      </c>
      <c r="K122" s="26">
        <v>739.23459121712665</v>
      </c>
      <c r="L122" s="26">
        <v>746.62693712929786</v>
      </c>
      <c r="M122" s="26">
        <v>754.0932065005909</v>
      </c>
      <c r="N122" s="26">
        <v>761.6341385655968</v>
      </c>
      <c r="O122" s="11">
        <v>8657.9737483665849</v>
      </c>
    </row>
    <row r="123" spans="2:15" x14ac:dyDescent="0.25">
      <c r="B123" s="3" t="s">
        <v>27</v>
      </c>
      <c r="C123" s="25">
        <v>160.57443539224153</v>
      </c>
      <c r="D123" s="26">
        <v>162.18017974616396</v>
      </c>
      <c r="E123" s="26">
        <v>163.8019815436256</v>
      </c>
      <c r="F123" s="26">
        <v>165.44000135906185</v>
      </c>
      <c r="G123" s="26">
        <v>167.09440137265247</v>
      </c>
      <c r="H123" s="26">
        <v>168.76534538637901</v>
      </c>
      <c r="I123" s="26">
        <v>170.4529988402428</v>
      </c>
      <c r="J123" s="26">
        <v>172.15752882864521</v>
      </c>
      <c r="K123" s="26">
        <v>173.87910411693167</v>
      </c>
      <c r="L123" s="26">
        <v>175.61789515810096</v>
      </c>
      <c r="M123" s="26">
        <v>177.374074109682</v>
      </c>
      <c r="N123" s="26">
        <v>179.14781485077881</v>
      </c>
      <c r="O123" s="11">
        <v>2036.4857607045055</v>
      </c>
    </row>
    <row r="124" spans="2:15" x14ac:dyDescent="0.25">
      <c r="B124" s="3" t="s">
        <v>28</v>
      </c>
      <c r="C124" s="8">
        <v>840.47869917480557</v>
      </c>
      <c r="D124" s="9">
        <v>843.57867450822005</v>
      </c>
      <c r="E124" s="9">
        <v>846.70964959496882</v>
      </c>
      <c r="F124" s="9">
        <v>849.87193443258548</v>
      </c>
      <c r="G124" s="9">
        <v>853.06584211857785</v>
      </c>
      <c r="H124" s="9">
        <v>856.29168888142999</v>
      </c>
      <c r="I124" s="9">
        <v>859.54979411191118</v>
      </c>
      <c r="J124" s="9">
        <v>862.8404803946969</v>
      </c>
      <c r="K124" s="9">
        <v>866.16407354031071</v>
      </c>
      <c r="L124" s="9">
        <v>869.52090261738022</v>
      </c>
      <c r="M124" s="9">
        <v>872.91129998522081</v>
      </c>
      <c r="N124" s="10">
        <v>876.33560132673961</v>
      </c>
      <c r="O124" s="49">
        <v>10297.318640686848</v>
      </c>
    </row>
    <row r="125" spans="2:15" x14ac:dyDescent="0.25">
      <c r="B125" s="28" t="s">
        <v>29</v>
      </c>
      <c r="C125" s="29">
        <f t="shared" ref="C125:N125" si="71">SUM(C114:C124)</f>
        <v>55811.235628229668</v>
      </c>
      <c r="D125" s="30">
        <f t="shared" si="71"/>
        <v>55851.895340353636</v>
      </c>
      <c r="E125" s="30">
        <f t="shared" si="71"/>
        <v>55892.961649598838</v>
      </c>
      <c r="F125" s="30">
        <f t="shared" si="71"/>
        <v>55934.438621936497</v>
      </c>
      <c r="G125" s="30">
        <f t="shared" si="71"/>
        <v>55976.330363997527</v>
      </c>
      <c r="H125" s="30">
        <f t="shared" si="71"/>
        <v>56018.641023479169</v>
      </c>
      <c r="I125" s="30">
        <f t="shared" si="71"/>
        <v>56061.37478955563</v>
      </c>
      <c r="J125" s="30">
        <f t="shared" si="71"/>
        <v>56104.53589329285</v>
      </c>
      <c r="K125" s="30">
        <f t="shared" si="71"/>
        <v>56148.128608067447</v>
      </c>
      <c r="L125" s="30">
        <f t="shared" si="71"/>
        <v>56192.157249989788</v>
      </c>
      <c r="M125" s="30">
        <f t="shared" si="71"/>
        <v>56236.626178331353</v>
      </c>
      <c r="N125" s="31">
        <f t="shared" si="71"/>
        <v>56281.539795956334</v>
      </c>
      <c r="O125" s="32">
        <f>SUM(C125:N125)</f>
        <v>672509.86514278874</v>
      </c>
    </row>
    <row r="126" spans="2:15" x14ac:dyDescent="0.25">
      <c r="B126" s="1" t="s">
        <v>30</v>
      </c>
      <c r="C126" s="12">
        <f t="shared" ref="C126:O126" si="72">C111-C125</f>
        <v>61738.164598570074</v>
      </c>
      <c r="D126" s="13">
        <f t="shared" si="72"/>
        <v>62872.998888714115</v>
      </c>
      <c r="E126" s="13">
        <f t="shared" si="72"/>
        <v>64019.181521759594</v>
      </c>
      <c r="F126" s="13">
        <f t="shared" si="72"/>
        <v>65176.825981135495</v>
      </c>
      <c r="G126" s="13">
        <f t="shared" si="72"/>
        <v>66346.046885105199</v>
      </c>
      <c r="H126" s="13">
        <f t="shared" si="72"/>
        <v>67526.959998114588</v>
      </c>
      <c r="I126" s="13">
        <f t="shared" si="72"/>
        <v>68719.682242254072</v>
      </c>
      <c r="J126" s="13">
        <f t="shared" si="72"/>
        <v>69924.331708834914</v>
      </c>
      <c r="K126" s="13">
        <f t="shared" si="72"/>
        <v>71141.027670081603</v>
      </c>
      <c r="L126" s="13">
        <f t="shared" si="72"/>
        <v>72369.890590940748</v>
      </c>
      <c r="M126" s="13">
        <f t="shared" si="72"/>
        <v>73611.042141008496</v>
      </c>
      <c r="N126" s="14">
        <f t="shared" si="72"/>
        <v>74864.605206576933</v>
      </c>
      <c r="O126" s="33">
        <f t="shared" si="72"/>
        <v>818310.75743309595</v>
      </c>
    </row>
    <row r="127" spans="2:15" x14ac:dyDescent="0.25">
      <c r="B127" s="34" t="s">
        <v>31</v>
      </c>
      <c r="C127" s="25">
        <v>1833.3333333333333</v>
      </c>
      <c r="D127" s="26">
        <v>1833.3333333333333</v>
      </c>
      <c r="E127" s="26">
        <v>1833.3333333333333</v>
      </c>
      <c r="F127" s="26">
        <v>1833.3333333333333</v>
      </c>
      <c r="G127" s="26">
        <v>1833.3333333333333</v>
      </c>
      <c r="H127" s="26">
        <v>1833.3333333333333</v>
      </c>
      <c r="I127" s="26">
        <v>1833.3333333333333</v>
      </c>
      <c r="J127" s="26">
        <v>1833.3333333333333</v>
      </c>
      <c r="K127" s="26">
        <v>1833.3333333333333</v>
      </c>
      <c r="L127" s="26">
        <v>1833.3333333333333</v>
      </c>
      <c r="M127" s="26">
        <v>1833.3333333333333</v>
      </c>
      <c r="N127" s="26">
        <v>1833.3333333333333</v>
      </c>
      <c r="O127" s="11">
        <v>21999.999999999996</v>
      </c>
    </row>
    <row r="128" spans="2:15" x14ac:dyDescent="0.25">
      <c r="B128" s="1" t="s">
        <v>32</v>
      </c>
      <c r="C128" s="35">
        <f>C126-C127</f>
        <v>59904.831265236739</v>
      </c>
      <c r="D128" s="36">
        <f t="shared" ref="D128:N128" si="73">D126-D127</f>
        <v>61039.66555538078</v>
      </c>
      <c r="E128" s="36">
        <f t="shared" si="73"/>
        <v>62185.848188426258</v>
      </c>
      <c r="F128" s="36">
        <f t="shared" si="73"/>
        <v>63343.492647802159</v>
      </c>
      <c r="G128" s="36">
        <f t="shared" si="73"/>
        <v>64512.713551771863</v>
      </c>
      <c r="H128" s="36">
        <f t="shared" si="73"/>
        <v>65693.626664781259</v>
      </c>
      <c r="I128" s="36">
        <f t="shared" si="73"/>
        <v>66886.348908920743</v>
      </c>
      <c r="J128" s="36">
        <f t="shared" si="73"/>
        <v>68090.998375501586</v>
      </c>
      <c r="K128" s="36">
        <f t="shared" si="73"/>
        <v>69307.694336748275</v>
      </c>
      <c r="L128" s="36">
        <f t="shared" si="73"/>
        <v>70536.557257607419</v>
      </c>
      <c r="M128" s="36">
        <f t="shared" si="73"/>
        <v>71777.708807675168</v>
      </c>
      <c r="N128" s="37">
        <f t="shared" si="73"/>
        <v>73031.271873243604</v>
      </c>
      <c r="O128" s="13">
        <f>O126-O127</f>
        <v>796310.75743309595</v>
      </c>
    </row>
    <row r="129" spans="2:15" x14ac:dyDescent="0.25">
      <c r="B129" s="34" t="s">
        <v>33</v>
      </c>
      <c r="C129" s="25">
        <v>1003.8005133238204</v>
      </c>
      <c r="D129" s="26">
        <v>1003.8005133238204</v>
      </c>
      <c r="E129" s="26">
        <v>1003.8005133238204</v>
      </c>
      <c r="F129" s="26">
        <v>1003.8005133238204</v>
      </c>
      <c r="G129" s="26">
        <v>1003.8005133238204</v>
      </c>
      <c r="H129" s="26">
        <v>1003.8005133238204</v>
      </c>
      <c r="I129" s="26">
        <v>1003.8005133238204</v>
      </c>
      <c r="J129" s="26">
        <v>1003.8005133238204</v>
      </c>
      <c r="K129" s="26">
        <v>1003.8005133238204</v>
      </c>
      <c r="L129" s="26">
        <v>1003.8005133238204</v>
      </c>
      <c r="M129" s="26">
        <v>1003.8005133238204</v>
      </c>
      <c r="N129" s="27">
        <v>1003.8005133238204</v>
      </c>
      <c r="O129" s="27">
        <v>12045.606159885845</v>
      </c>
    </row>
    <row r="130" spans="2:15" x14ac:dyDescent="0.25">
      <c r="B130" s="3" t="s">
        <v>34</v>
      </c>
      <c r="C130" s="8">
        <v>12369.216457901714</v>
      </c>
      <c r="D130" s="9">
        <v>12607.531658831962</v>
      </c>
      <c r="E130" s="9">
        <v>12848.230011771511</v>
      </c>
      <c r="F130" s="9">
        <v>13091.335348240451</v>
      </c>
      <c r="G130" s="9">
        <v>13336.871738074089</v>
      </c>
      <c r="H130" s="9">
        <v>13584.863491806062</v>
      </c>
      <c r="I130" s="9">
        <v>13835.335163075353</v>
      </c>
      <c r="J130" s="9">
        <v>14088.31155105733</v>
      </c>
      <c r="K130" s="9">
        <v>14343.817702919136</v>
      </c>
      <c r="L130" s="9">
        <v>14601.878916299556</v>
      </c>
      <c r="M130" s="9">
        <v>14862.520741813783</v>
      </c>
      <c r="N130" s="10">
        <v>15125.768985583154</v>
      </c>
      <c r="O130" s="27">
        <v>164695.68176737407</v>
      </c>
    </row>
    <row r="131" spans="2:15" x14ac:dyDescent="0.25">
      <c r="B131" s="1" t="s">
        <v>35</v>
      </c>
      <c r="C131" s="38">
        <f>C128-C129-C130</f>
        <v>46531.814294011208</v>
      </c>
      <c r="D131" s="39">
        <f t="shared" ref="D131:G131" si="74">D128-D129-D130</f>
        <v>47428.333383224999</v>
      </c>
      <c r="E131" s="39">
        <f t="shared" si="74"/>
        <v>48333.817663330927</v>
      </c>
      <c r="F131" s="39">
        <f t="shared" si="74"/>
        <v>49248.356786237891</v>
      </c>
      <c r="G131" s="39">
        <f t="shared" si="74"/>
        <v>50172.041300373952</v>
      </c>
      <c r="H131" s="39">
        <f>H128-H129-H130</f>
        <v>51104.962659651377</v>
      </c>
      <c r="I131" s="39">
        <f t="shared" ref="I131:K131" si="75">I128-I129-I130</f>
        <v>52047.213232521572</v>
      </c>
      <c r="J131" s="39">
        <f t="shared" si="75"/>
        <v>52998.886311120441</v>
      </c>
      <c r="K131" s="39">
        <f t="shared" si="75"/>
        <v>53960.07612050532</v>
      </c>
      <c r="L131" s="39">
        <f>L128-L129-L130</f>
        <v>54930.877827984048</v>
      </c>
      <c r="M131" s="39">
        <f>M128-M129-M130</f>
        <v>55911.387552537562</v>
      </c>
      <c r="N131" s="40">
        <f t="shared" ref="N131" si="76">N128-N129-N130</f>
        <v>56901.70237433663</v>
      </c>
      <c r="O131" s="15">
        <f>SUM(C131:N131)</f>
        <v>619569.46950583602</v>
      </c>
    </row>
    <row r="132" spans="2:15" x14ac:dyDescent="0.25">
      <c r="B132" s="41" t="s">
        <v>36</v>
      </c>
      <c r="C132" s="42">
        <f t="shared" ref="C132:O132" si="77">IFERROR(C131/C109,"N/A")</f>
        <v>0.31950670496697564</v>
      </c>
      <c r="D132" s="43">
        <f t="shared" si="77"/>
        <v>0.32243819432342463</v>
      </c>
      <c r="E132" s="43">
        <f t="shared" si="77"/>
        <v>0.32534065903277998</v>
      </c>
      <c r="F132" s="43">
        <f t="shared" si="77"/>
        <v>0.32821438646778522</v>
      </c>
      <c r="G132" s="43">
        <f t="shared" si="77"/>
        <v>0.33105966115590935</v>
      </c>
      <c r="H132" s="43">
        <f t="shared" si="77"/>
        <v>0.33387676480751738</v>
      </c>
      <c r="I132" s="43">
        <f t="shared" si="77"/>
        <v>0.336665976343763</v>
      </c>
      <c r="J132" s="43">
        <f t="shared" si="77"/>
        <v>0.33942757192420403</v>
      </c>
      <c r="K132" s="43">
        <f t="shared" si="77"/>
        <v>0.34216182497414577</v>
      </c>
      <c r="L132" s="43">
        <f t="shared" si="77"/>
        <v>0.34486900621171185</v>
      </c>
      <c r="M132" s="43">
        <f t="shared" si="77"/>
        <v>0.34754938367464849</v>
      </c>
      <c r="N132" s="44">
        <f t="shared" si="77"/>
        <v>0.35020322274686311</v>
      </c>
      <c r="O132" s="45">
        <f t="shared" si="77"/>
        <v>0.33544013561562469</v>
      </c>
    </row>
    <row r="134" spans="2:15" x14ac:dyDescent="0.25">
      <c r="B134" s="59" t="s">
        <v>0</v>
      </c>
      <c r="C134" s="60" t="s">
        <v>76</v>
      </c>
      <c r="D134" s="61" t="s">
        <v>77</v>
      </c>
      <c r="E134" s="61" t="s">
        <v>78</v>
      </c>
      <c r="F134" s="61" t="s">
        <v>79</v>
      </c>
      <c r="G134" s="61" t="s">
        <v>80</v>
      </c>
      <c r="H134" s="61" t="s">
        <v>81</v>
      </c>
      <c r="I134" s="61" t="s">
        <v>82</v>
      </c>
      <c r="J134" s="61" t="s">
        <v>83</v>
      </c>
      <c r="K134" s="61" t="s">
        <v>84</v>
      </c>
      <c r="L134" s="61" t="s">
        <v>85</v>
      </c>
      <c r="M134" s="61" t="s">
        <v>86</v>
      </c>
      <c r="N134" s="62" t="s">
        <v>87</v>
      </c>
      <c r="O134" s="62" t="s">
        <v>88</v>
      </c>
    </row>
    <row r="135" spans="2:15" x14ac:dyDescent="0.25">
      <c r="B135" s="3" t="s">
        <v>14</v>
      </c>
      <c r="C135" s="4">
        <v>164106.76905626728</v>
      </c>
      <c r="D135" s="5">
        <v>165747.83674682994</v>
      </c>
      <c r="E135" s="5">
        <v>167405.31511429825</v>
      </c>
      <c r="F135" s="5">
        <v>169079.36826544124</v>
      </c>
      <c r="G135" s="5">
        <v>170770.16194809566</v>
      </c>
      <c r="H135" s="5">
        <v>172477.86356757663</v>
      </c>
      <c r="I135" s="5">
        <v>174202.64220325236</v>
      </c>
      <c r="J135" s="5">
        <v>175944.66862528492</v>
      </c>
      <c r="K135" s="5">
        <v>177704.11531153775</v>
      </c>
      <c r="L135" s="5">
        <v>179481.15646465315</v>
      </c>
      <c r="M135" s="5">
        <v>181275.96802929966</v>
      </c>
      <c r="N135" s="5">
        <v>183088.72770959267</v>
      </c>
      <c r="O135" s="7">
        <v>2081284.5930421294</v>
      </c>
    </row>
    <row r="136" spans="2:15" x14ac:dyDescent="0.25">
      <c r="B136" s="3" t="s">
        <v>15</v>
      </c>
      <c r="C136" s="8">
        <v>31649.16260370869</v>
      </c>
      <c r="D136" s="9">
        <v>31965.654229745778</v>
      </c>
      <c r="E136" s="9">
        <v>32285.310772043234</v>
      </c>
      <c r="F136" s="9">
        <v>32608.16387976367</v>
      </c>
      <c r="G136" s="9">
        <v>32934.245518561307</v>
      </c>
      <c r="H136" s="9">
        <v>33263.587973746922</v>
      </c>
      <c r="I136" s="9">
        <v>33596.223853484393</v>
      </c>
      <c r="J136" s="9">
        <v>33932.186092019234</v>
      </c>
      <c r="K136" s="9">
        <v>34271.507952939428</v>
      </c>
      <c r="L136" s="9">
        <v>34614.223032468821</v>
      </c>
      <c r="M136" s="9">
        <v>34960.365262793508</v>
      </c>
      <c r="N136" s="9">
        <v>35309.968915421443</v>
      </c>
      <c r="O136" s="49">
        <v>401390.60008669639</v>
      </c>
    </row>
    <row r="137" spans="2:15" x14ac:dyDescent="0.25">
      <c r="B137" s="1" t="s">
        <v>16</v>
      </c>
      <c r="C137" s="12">
        <f>C135-C136</f>
        <v>132457.6064525586</v>
      </c>
      <c r="D137" s="12">
        <f t="shared" ref="D137" si="78">D135-D136</f>
        <v>133782.18251708418</v>
      </c>
      <c r="E137" s="12">
        <f t="shared" ref="E137" si="79">E135-E136</f>
        <v>135120.00434225501</v>
      </c>
      <c r="F137" s="12">
        <f t="shared" ref="F137" si="80">F135-F136</f>
        <v>136471.20438567759</v>
      </c>
      <c r="G137" s="12">
        <f t="shared" ref="G137" si="81">G135-G136</f>
        <v>137835.91642953435</v>
      </c>
      <c r="H137" s="12">
        <f t="shared" ref="H137" si="82">H135-H136</f>
        <v>139214.27559382969</v>
      </c>
      <c r="I137" s="12">
        <f t="shared" ref="I137" si="83">I135-I136</f>
        <v>140606.41834976798</v>
      </c>
      <c r="J137" s="12">
        <f t="shared" ref="J137" si="84">J135-J136</f>
        <v>142012.48253326569</v>
      </c>
      <c r="K137" s="12">
        <f t="shared" ref="K137" si="85">K135-K136</f>
        <v>143432.60735859832</v>
      </c>
      <c r="L137" s="12">
        <f t="shared" ref="L137" si="86">L135-L136</f>
        <v>144866.93343218433</v>
      </c>
      <c r="M137" s="12">
        <f t="shared" ref="M137" si="87">M135-M136</f>
        <v>146315.60276650614</v>
      </c>
      <c r="N137" s="12">
        <f t="shared" ref="N137" si="88">N135-N136</f>
        <v>147778.75879417121</v>
      </c>
      <c r="O137" s="12">
        <f t="shared" ref="O137" si="89">O135-O136</f>
        <v>1679893.992955433</v>
      </c>
    </row>
    <row r="138" spans="2:15" x14ac:dyDescent="0.25">
      <c r="B138" s="3" t="s">
        <v>16</v>
      </c>
      <c r="C138" s="16">
        <f>IFERROR(C137/C135,"N/A")</f>
        <v>0.80714285714285716</v>
      </c>
      <c r="D138" s="17">
        <f t="shared" ref="D138" si="90">IFERROR(D137/D135,"N/A")</f>
        <v>0.80714285714285716</v>
      </c>
      <c r="E138" s="17">
        <f>IFERROR(E137/E135,"N/A")</f>
        <v>0.80714285714285705</v>
      </c>
      <c r="F138" s="17">
        <f t="shared" ref="F138:O138" si="91">IFERROR(F137/F135,"N/A")</f>
        <v>0.80714285714285727</v>
      </c>
      <c r="G138" s="17">
        <f t="shared" si="91"/>
        <v>0.80714285714285716</v>
      </c>
      <c r="H138" s="17">
        <f t="shared" si="91"/>
        <v>0.80714285714285705</v>
      </c>
      <c r="I138" s="17">
        <f t="shared" si="91"/>
        <v>0.80714285714285716</v>
      </c>
      <c r="J138" s="17">
        <f t="shared" si="91"/>
        <v>0.80714285714285716</v>
      </c>
      <c r="K138" s="17">
        <f t="shared" si="91"/>
        <v>0.80714285714285716</v>
      </c>
      <c r="L138" s="17">
        <f t="shared" si="91"/>
        <v>0.80714285714285716</v>
      </c>
      <c r="M138" s="17">
        <f t="shared" si="91"/>
        <v>0.80714285714285705</v>
      </c>
      <c r="N138" s="18">
        <f t="shared" si="91"/>
        <v>0.80714285714285705</v>
      </c>
      <c r="O138" s="19">
        <f t="shared" si="91"/>
        <v>0.80714285714285716</v>
      </c>
    </row>
    <row r="139" spans="2:15" x14ac:dyDescent="0.25">
      <c r="B139" s="20" t="s">
        <v>17</v>
      </c>
      <c r="C139" s="21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3"/>
      <c r="O139" s="48"/>
    </row>
    <row r="140" spans="2:15" x14ac:dyDescent="0.25">
      <c r="B140" s="3" t="s">
        <v>18</v>
      </c>
      <c r="C140" s="4">
        <v>28137.720250000006</v>
      </c>
      <c r="D140" s="5">
        <v>28137.720250000006</v>
      </c>
      <c r="E140" s="5">
        <v>28137.720250000006</v>
      </c>
      <c r="F140" s="5">
        <v>28137.720250000006</v>
      </c>
      <c r="G140" s="5">
        <v>28137.720250000006</v>
      </c>
      <c r="H140" s="5">
        <v>28137.720250000006</v>
      </c>
      <c r="I140" s="5">
        <v>28137.720250000006</v>
      </c>
      <c r="J140" s="5">
        <v>28137.720250000006</v>
      </c>
      <c r="K140" s="5">
        <v>28137.720250000006</v>
      </c>
      <c r="L140" s="5">
        <v>28137.720250000006</v>
      </c>
      <c r="M140" s="5">
        <v>28137.720250000006</v>
      </c>
      <c r="N140" s="5">
        <v>28137.720250000006</v>
      </c>
      <c r="O140" s="7">
        <v>337652.64300000016</v>
      </c>
    </row>
    <row r="141" spans="2:15" x14ac:dyDescent="0.25">
      <c r="B141" s="3" t="s">
        <v>19</v>
      </c>
      <c r="C141" s="25">
        <v>9848.2020875000017</v>
      </c>
      <c r="D141" s="26">
        <v>9848.2020875000017</v>
      </c>
      <c r="E141" s="26">
        <v>9848.2020875000017</v>
      </c>
      <c r="F141" s="26">
        <v>9848.2020875000017</v>
      </c>
      <c r="G141" s="26">
        <v>9848.2020875000017</v>
      </c>
      <c r="H141" s="26">
        <v>9848.2020875000017</v>
      </c>
      <c r="I141" s="26">
        <v>9848.2020875000017</v>
      </c>
      <c r="J141" s="26">
        <v>9848.2020875000017</v>
      </c>
      <c r="K141" s="26">
        <v>9848.2020875000017</v>
      </c>
      <c r="L141" s="26">
        <v>9848.2020875000017</v>
      </c>
      <c r="M141" s="26">
        <v>9848.2020875000017</v>
      </c>
      <c r="N141" s="27">
        <v>9848.2020875000017</v>
      </c>
      <c r="O141" s="11">
        <v>118178.42505000002</v>
      </c>
    </row>
    <row r="142" spans="2:15" x14ac:dyDescent="0.25">
      <c r="B142" s="3" t="s">
        <v>20</v>
      </c>
      <c r="C142" s="25">
        <v>2431.0125000000003</v>
      </c>
      <c r="D142" s="26">
        <v>2431.0125000000003</v>
      </c>
      <c r="E142" s="26">
        <v>2431.0125000000003</v>
      </c>
      <c r="F142" s="26">
        <v>2431.0125000000003</v>
      </c>
      <c r="G142" s="26">
        <v>2431.0125000000003</v>
      </c>
      <c r="H142" s="26">
        <v>2431.0125000000003</v>
      </c>
      <c r="I142" s="26">
        <v>2431.0125000000003</v>
      </c>
      <c r="J142" s="26">
        <v>2431.0125000000003</v>
      </c>
      <c r="K142" s="26">
        <v>2431.0125000000003</v>
      </c>
      <c r="L142" s="26">
        <v>2431.0125000000003</v>
      </c>
      <c r="M142" s="26">
        <v>2431.0125000000003</v>
      </c>
      <c r="N142" s="26">
        <v>2431.0125000000003</v>
      </c>
      <c r="O142" s="11">
        <v>29172.150000000005</v>
      </c>
    </row>
    <row r="143" spans="2:15" x14ac:dyDescent="0.25">
      <c r="B143" s="3" t="s">
        <v>21</v>
      </c>
      <c r="C143" s="25">
        <v>7878.56167</v>
      </c>
      <c r="D143" s="26">
        <v>7878.56167</v>
      </c>
      <c r="E143" s="26">
        <v>7878.56167</v>
      </c>
      <c r="F143" s="26">
        <v>7878.56167</v>
      </c>
      <c r="G143" s="26">
        <v>7878.56167</v>
      </c>
      <c r="H143" s="26">
        <v>7878.56167</v>
      </c>
      <c r="I143" s="26">
        <v>7878.56167</v>
      </c>
      <c r="J143" s="26">
        <v>7878.56167</v>
      </c>
      <c r="K143" s="26">
        <v>7878.56167</v>
      </c>
      <c r="L143" s="26">
        <v>7878.56167</v>
      </c>
      <c r="M143" s="26">
        <v>7878.56167</v>
      </c>
      <c r="N143" s="27">
        <v>7878.56167</v>
      </c>
      <c r="O143" s="11">
        <v>94542.74003999999</v>
      </c>
    </row>
    <row r="144" spans="2:15" x14ac:dyDescent="0.25">
      <c r="B144" s="3" t="s">
        <v>22</v>
      </c>
      <c r="C144" s="25">
        <v>1575.7123340000001</v>
      </c>
      <c r="D144" s="26">
        <v>1575.7123340000001</v>
      </c>
      <c r="E144" s="26">
        <v>1575.7123340000001</v>
      </c>
      <c r="F144" s="26">
        <v>1575.7123340000001</v>
      </c>
      <c r="G144" s="26">
        <v>1575.7123340000001</v>
      </c>
      <c r="H144" s="26">
        <v>1575.7123340000001</v>
      </c>
      <c r="I144" s="26">
        <v>1575.7123340000001</v>
      </c>
      <c r="J144" s="26">
        <v>1575.7123340000001</v>
      </c>
      <c r="K144" s="26">
        <v>1575.7123340000001</v>
      </c>
      <c r="L144" s="26">
        <v>1575.7123340000001</v>
      </c>
      <c r="M144" s="26">
        <v>1575.7123340000001</v>
      </c>
      <c r="N144" s="27">
        <v>1575.7123340000001</v>
      </c>
      <c r="O144" s="11">
        <v>18908.548008000002</v>
      </c>
    </row>
    <row r="145" spans="2:15" x14ac:dyDescent="0.25">
      <c r="B145" s="3" t="s">
        <v>23</v>
      </c>
      <c r="C145" s="25">
        <v>2363.5685009999997</v>
      </c>
      <c r="D145" s="26">
        <v>2363.5685009999997</v>
      </c>
      <c r="E145" s="26">
        <v>2363.5685009999997</v>
      </c>
      <c r="F145" s="26">
        <v>2363.5685009999997</v>
      </c>
      <c r="G145" s="26">
        <v>2363.5685009999997</v>
      </c>
      <c r="H145" s="26">
        <v>2363.5685009999997</v>
      </c>
      <c r="I145" s="26">
        <v>2363.5685009999997</v>
      </c>
      <c r="J145" s="26">
        <v>2363.5685009999997</v>
      </c>
      <c r="K145" s="26">
        <v>2363.5685009999997</v>
      </c>
      <c r="L145" s="26">
        <v>2363.5685009999997</v>
      </c>
      <c r="M145" s="26">
        <v>2363.5685009999997</v>
      </c>
      <c r="N145" s="27">
        <v>2363.5685009999997</v>
      </c>
      <c r="O145" s="11">
        <v>28362.822012000004</v>
      </c>
    </row>
    <row r="146" spans="2:15" x14ac:dyDescent="0.25">
      <c r="B146" s="3" t="s">
        <v>24</v>
      </c>
      <c r="C146" s="25">
        <v>562.75440500000002</v>
      </c>
      <c r="D146" s="26">
        <v>562.75440500000002</v>
      </c>
      <c r="E146" s="26">
        <v>562.75440500000002</v>
      </c>
      <c r="F146" s="26">
        <v>562.75440500000002</v>
      </c>
      <c r="G146" s="26">
        <v>562.75440500000002</v>
      </c>
      <c r="H146" s="26">
        <v>562.75440500000002</v>
      </c>
      <c r="I146" s="26">
        <v>562.75440500000002</v>
      </c>
      <c r="J146" s="26">
        <v>562.75440500000002</v>
      </c>
      <c r="K146" s="26">
        <v>562.75440500000002</v>
      </c>
      <c r="L146" s="26">
        <v>562.75440500000002</v>
      </c>
      <c r="M146" s="26">
        <v>562.75440500000002</v>
      </c>
      <c r="N146" s="27">
        <v>562.75440500000002</v>
      </c>
      <c r="O146" s="11">
        <v>6753.0528599999989</v>
      </c>
    </row>
    <row r="147" spans="2:15" x14ac:dyDescent="0.25">
      <c r="B147" s="3" t="s">
        <v>25</v>
      </c>
      <c r="C147" s="25">
        <v>3282.1353811253457</v>
      </c>
      <c r="D147" s="26">
        <v>3314.9567349365989</v>
      </c>
      <c r="E147" s="26">
        <v>3348.1063022859653</v>
      </c>
      <c r="F147" s="26">
        <v>3381.5873653088247</v>
      </c>
      <c r="G147" s="26">
        <v>3415.4032389619133</v>
      </c>
      <c r="H147" s="26">
        <v>3449.5572713515326</v>
      </c>
      <c r="I147" s="26">
        <v>3484.0528440650473</v>
      </c>
      <c r="J147" s="26">
        <v>3518.8933725056986</v>
      </c>
      <c r="K147" s="26">
        <v>3554.082306230755</v>
      </c>
      <c r="L147" s="26">
        <v>3589.6231292930629</v>
      </c>
      <c r="M147" s="26">
        <v>3625.5193605859931</v>
      </c>
      <c r="N147" s="26">
        <v>3661.7745541918534</v>
      </c>
      <c r="O147" s="11">
        <v>41625.691860842591</v>
      </c>
    </row>
    <row r="148" spans="2:15" x14ac:dyDescent="0.25">
      <c r="B148" s="3" t="s">
        <v>26</v>
      </c>
      <c r="C148" s="25">
        <v>769.25047995125283</v>
      </c>
      <c r="D148" s="26">
        <v>776.94298475076528</v>
      </c>
      <c r="E148" s="26">
        <v>784.71241459827297</v>
      </c>
      <c r="F148" s="26">
        <v>792.55953874425575</v>
      </c>
      <c r="G148" s="26">
        <v>800.48513413169826</v>
      </c>
      <c r="H148" s="26">
        <v>808.48998547301528</v>
      </c>
      <c r="I148" s="26">
        <v>816.57488532774539</v>
      </c>
      <c r="J148" s="26">
        <v>824.74063418102287</v>
      </c>
      <c r="K148" s="26">
        <v>832.9880405228331</v>
      </c>
      <c r="L148" s="26">
        <v>841.31792092806143</v>
      </c>
      <c r="M148" s="26">
        <v>849.73110013734208</v>
      </c>
      <c r="N148" s="26">
        <v>858.2284111387155</v>
      </c>
      <c r="O148" s="11">
        <v>9756.0215298849816</v>
      </c>
    </row>
    <row r="149" spans="2:15" x14ac:dyDescent="0.25">
      <c r="B149" s="3" t="s">
        <v>27</v>
      </c>
      <c r="C149" s="25">
        <v>180.93929299928661</v>
      </c>
      <c r="D149" s="26">
        <v>182.74868592927947</v>
      </c>
      <c r="E149" s="26">
        <v>184.57617278857228</v>
      </c>
      <c r="F149" s="26">
        <v>186.42193451645798</v>
      </c>
      <c r="G149" s="26">
        <v>188.28615386162258</v>
      </c>
      <c r="H149" s="26">
        <v>190.16901540023881</v>
      </c>
      <c r="I149" s="26">
        <v>192.07070555424119</v>
      </c>
      <c r="J149" s="26">
        <v>193.99141260978359</v>
      </c>
      <c r="K149" s="26">
        <v>195.93132673588144</v>
      </c>
      <c r="L149" s="26">
        <v>197.89064000324026</v>
      </c>
      <c r="M149" s="26">
        <v>199.86954640327266</v>
      </c>
      <c r="N149" s="26">
        <v>201.86824186730539</v>
      </c>
      <c r="O149" s="11">
        <v>2294.7631286691817</v>
      </c>
    </row>
    <row r="150" spans="2:15" x14ac:dyDescent="0.25">
      <c r="B150" s="3" t="s">
        <v>28</v>
      </c>
      <c r="C150" s="8">
        <v>895.62163065667369</v>
      </c>
      <c r="D150" s="9">
        <v>899.11476045515712</v>
      </c>
      <c r="E150" s="9">
        <v>902.64282155162527</v>
      </c>
      <c r="F150" s="9">
        <v>906.20616325905826</v>
      </c>
      <c r="G150" s="9">
        <v>909.80513838356535</v>
      </c>
      <c r="H150" s="9">
        <v>913.44010325931788</v>
      </c>
      <c r="I150" s="9">
        <v>917.11141778382785</v>
      </c>
      <c r="J150" s="9">
        <v>920.8194454535826</v>
      </c>
      <c r="K150" s="9">
        <v>924.56455340003504</v>
      </c>
      <c r="L150" s="9">
        <v>928.3471124259521</v>
      </c>
      <c r="M150" s="9">
        <v>932.16749704212839</v>
      </c>
      <c r="N150" s="10">
        <v>936.02608550446632</v>
      </c>
      <c r="O150" s="49">
        <v>10985.86672917539</v>
      </c>
    </row>
    <row r="151" spans="2:15" x14ac:dyDescent="0.25">
      <c r="B151" s="28" t="s">
        <v>29</v>
      </c>
      <c r="C151" s="29">
        <f t="shared" ref="C151:N151" si="92">SUM(C140:C150)</f>
        <v>57925.47853223257</v>
      </c>
      <c r="D151" s="30">
        <f t="shared" si="92"/>
        <v>57971.294913571808</v>
      </c>
      <c r="E151" s="30">
        <f t="shared" si="92"/>
        <v>58017.569458724451</v>
      </c>
      <c r="F151" s="30">
        <f t="shared" si="92"/>
        <v>58064.306749328614</v>
      </c>
      <c r="G151" s="30">
        <f t="shared" si="92"/>
        <v>58111.511412838809</v>
      </c>
      <c r="H151" s="30">
        <f t="shared" si="92"/>
        <v>58159.188122984116</v>
      </c>
      <c r="I151" s="30">
        <f t="shared" si="92"/>
        <v>58207.341600230873</v>
      </c>
      <c r="J151" s="30">
        <f t="shared" si="92"/>
        <v>58255.976612250102</v>
      </c>
      <c r="K151" s="30">
        <f t="shared" si="92"/>
        <v>58305.097974389515</v>
      </c>
      <c r="L151" s="30">
        <f t="shared" si="92"/>
        <v>58354.710550150332</v>
      </c>
      <c r="M151" s="30">
        <f t="shared" si="92"/>
        <v>58404.819251668749</v>
      </c>
      <c r="N151" s="31">
        <f t="shared" si="92"/>
        <v>58455.429040202354</v>
      </c>
      <c r="O151" s="32">
        <f>SUM(C151:N151)</f>
        <v>698232.72421857237</v>
      </c>
    </row>
    <row r="152" spans="2:15" x14ac:dyDescent="0.25">
      <c r="B152" s="1" t="s">
        <v>30</v>
      </c>
      <c r="C152" s="12">
        <f t="shared" ref="C152:O152" si="93">C137-C151</f>
        <v>74532.12792032602</v>
      </c>
      <c r="D152" s="13">
        <f t="shared" si="93"/>
        <v>75810.887603512369</v>
      </c>
      <c r="E152" s="13">
        <f t="shared" si="93"/>
        <v>77102.434883530557</v>
      </c>
      <c r="F152" s="13">
        <f t="shared" si="93"/>
        <v>78406.897636348964</v>
      </c>
      <c r="G152" s="13">
        <f t="shared" si="93"/>
        <v>79724.405016695542</v>
      </c>
      <c r="H152" s="13">
        <f t="shared" si="93"/>
        <v>81055.087470845581</v>
      </c>
      <c r="I152" s="13">
        <f t="shared" si="93"/>
        <v>82399.076749537111</v>
      </c>
      <c r="J152" s="13">
        <f t="shared" si="93"/>
        <v>83756.505921015589</v>
      </c>
      <c r="K152" s="13">
        <f t="shared" si="93"/>
        <v>85127.50938420881</v>
      </c>
      <c r="L152" s="13">
        <f t="shared" si="93"/>
        <v>86512.222882033995</v>
      </c>
      <c r="M152" s="13">
        <f t="shared" si="93"/>
        <v>87910.783514837385</v>
      </c>
      <c r="N152" s="14">
        <f t="shared" si="93"/>
        <v>89323.329753968865</v>
      </c>
      <c r="O152" s="33">
        <f t="shared" si="93"/>
        <v>981661.2687368606</v>
      </c>
    </row>
    <row r="153" spans="2:15" x14ac:dyDescent="0.25">
      <c r="B153" s="34" t="s">
        <v>31</v>
      </c>
      <c r="C153" s="25">
        <v>1833.3333333333333</v>
      </c>
      <c r="D153" s="26">
        <v>1833.3333333333333</v>
      </c>
      <c r="E153" s="26">
        <v>1833.3333333333333</v>
      </c>
      <c r="F153" s="26">
        <v>1833.3333333333333</v>
      </c>
      <c r="G153" s="26">
        <v>1833.3333333333333</v>
      </c>
      <c r="H153" s="26">
        <v>1833.3333333333333</v>
      </c>
      <c r="I153" s="26">
        <v>1833.3333333333333</v>
      </c>
      <c r="J153" s="26">
        <v>1833.3333333333333</v>
      </c>
      <c r="K153" s="26">
        <v>1833.3333333333333</v>
      </c>
      <c r="L153" s="26">
        <v>1833.3333333333333</v>
      </c>
      <c r="M153" s="26">
        <v>1833.3333333333333</v>
      </c>
      <c r="N153" s="26">
        <v>1833.3333333333333</v>
      </c>
      <c r="O153" s="11">
        <v>21999.999999999996</v>
      </c>
    </row>
    <row r="154" spans="2:15" x14ac:dyDescent="0.25">
      <c r="B154" s="1" t="s">
        <v>32</v>
      </c>
      <c r="C154" s="35">
        <f>C152-C153</f>
        <v>72698.794586992692</v>
      </c>
      <c r="D154" s="36">
        <f t="shared" ref="D154:N154" si="94">D152-D153</f>
        <v>73977.55427017904</v>
      </c>
      <c r="E154" s="36">
        <f t="shared" si="94"/>
        <v>75269.101550197229</v>
      </c>
      <c r="F154" s="36">
        <f t="shared" si="94"/>
        <v>76573.564303015635</v>
      </c>
      <c r="G154" s="36">
        <f t="shared" si="94"/>
        <v>77891.071683362214</v>
      </c>
      <c r="H154" s="36">
        <f t="shared" si="94"/>
        <v>79221.754137512253</v>
      </c>
      <c r="I154" s="36">
        <f t="shared" si="94"/>
        <v>80565.743416203783</v>
      </c>
      <c r="J154" s="36">
        <f t="shared" si="94"/>
        <v>81923.17258768226</v>
      </c>
      <c r="K154" s="36">
        <f t="shared" si="94"/>
        <v>83294.176050875481</v>
      </c>
      <c r="L154" s="36">
        <f t="shared" si="94"/>
        <v>84678.889548700667</v>
      </c>
      <c r="M154" s="36">
        <f t="shared" si="94"/>
        <v>86077.450181504057</v>
      </c>
      <c r="N154" s="37">
        <f t="shared" si="94"/>
        <v>87489.996420635536</v>
      </c>
      <c r="O154" s="13">
        <f>O152-O153</f>
        <v>959661.2687368606</v>
      </c>
    </row>
    <row r="155" spans="2:15" x14ac:dyDescent="0.25">
      <c r="B155" s="34" t="s">
        <v>33</v>
      </c>
      <c r="C155" s="25">
        <v>1003.8005133238204</v>
      </c>
      <c r="D155" s="26">
        <v>1003.8005133238204</v>
      </c>
      <c r="E155" s="26">
        <v>1003.8005133238204</v>
      </c>
      <c r="F155" s="26">
        <v>1003.8005133238204</v>
      </c>
      <c r="G155" s="26">
        <v>1003.8005133238204</v>
      </c>
      <c r="H155" s="26">
        <v>1003.8005133238204</v>
      </c>
      <c r="I155" s="26">
        <v>1003.8005133238204</v>
      </c>
      <c r="J155" s="26">
        <v>1003.8005133238204</v>
      </c>
      <c r="K155" s="26">
        <v>1003.8005133238204</v>
      </c>
      <c r="L155" s="26">
        <v>1003.8005133238204</v>
      </c>
      <c r="M155" s="26">
        <v>1003.8005133238204</v>
      </c>
      <c r="N155" s="27">
        <v>1003.8005133238204</v>
      </c>
      <c r="O155" s="27">
        <v>12045.606159885845</v>
      </c>
    </row>
    <row r="156" spans="2:15" x14ac:dyDescent="0.25">
      <c r="B156" s="3" t="s">
        <v>34</v>
      </c>
      <c r="C156" s="8">
        <v>15055.948755470463</v>
      </c>
      <c r="D156" s="9">
        <v>15324.488288939596</v>
      </c>
      <c r="E156" s="9">
        <v>15595.713217743416</v>
      </c>
      <c r="F156" s="9">
        <v>15869.650395835281</v>
      </c>
      <c r="G156" s="9">
        <v>16146.326945708062</v>
      </c>
      <c r="H156" s="9">
        <v>16425.770261079571</v>
      </c>
      <c r="I156" s="9">
        <v>16708.008009604793</v>
      </c>
      <c r="J156" s="9">
        <v>16993.068135615271</v>
      </c>
      <c r="K156" s="9">
        <v>17280.978862885848</v>
      </c>
      <c r="L156" s="9">
        <v>17571.768697429139</v>
      </c>
      <c r="M156" s="9">
        <v>17865.466430317851</v>
      </c>
      <c r="N156" s="10">
        <v>18162.101140535458</v>
      </c>
      <c r="O156" s="27">
        <v>198999.28914116474</v>
      </c>
    </row>
    <row r="157" spans="2:15" x14ac:dyDescent="0.25">
      <c r="B157" s="1" t="s">
        <v>35</v>
      </c>
      <c r="C157" s="38">
        <f>C154-C155-C156</f>
        <v>56639.045318198412</v>
      </c>
      <c r="D157" s="39">
        <f t="shared" ref="D157:G157" si="95">D154-D155-D156</f>
        <v>57649.265467915626</v>
      </c>
      <c r="E157" s="39">
        <f t="shared" si="95"/>
        <v>58669.587819129993</v>
      </c>
      <c r="F157" s="39">
        <f t="shared" si="95"/>
        <v>59700.113393856533</v>
      </c>
      <c r="G157" s="39">
        <f t="shared" si="95"/>
        <v>60740.944224330335</v>
      </c>
      <c r="H157" s="39">
        <f>H154-H155-H156</f>
        <v>61792.183363108867</v>
      </c>
      <c r="I157" s="39">
        <f t="shared" ref="I157:K157" si="96">I154-I155-I156</f>
        <v>62853.934893275175</v>
      </c>
      <c r="J157" s="39">
        <f t="shared" si="96"/>
        <v>63926.303938743171</v>
      </c>
      <c r="K157" s="39">
        <f t="shared" si="96"/>
        <v>65009.396674665812</v>
      </c>
      <c r="L157" s="39">
        <f>L154-L155-L156</f>
        <v>66103.320337947705</v>
      </c>
      <c r="M157" s="39">
        <f>M154-M155-M156</f>
        <v>67208.183237862395</v>
      </c>
      <c r="N157" s="40">
        <f t="shared" ref="N157" si="97">N154-N155-N156</f>
        <v>68324.094766776252</v>
      </c>
      <c r="O157" s="15">
        <f>SUM(C157:N157)</f>
        <v>748616.37343581044</v>
      </c>
    </row>
    <row r="158" spans="2:15" x14ac:dyDescent="0.25">
      <c r="B158" s="41" t="s">
        <v>36</v>
      </c>
      <c r="C158" s="42">
        <f t="shared" ref="C158:O158" si="98">IFERROR(C157/C135,"N/A")</f>
        <v>0.34513533868172486</v>
      </c>
      <c r="D158" s="43">
        <f t="shared" si="98"/>
        <v>0.34781307918951293</v>
      </c>
      <c r="E158" s="43">
        <f t="shared" si="98"/>
        <v>0.35046430741504553</v>
      </c>
      <c r="F158" s="43">
        <f t="shared" si="98"/>
        <v>0.35308928585616711</v>
      </c>
      <c r="G158" s="43">
        <f t="shared" si="98"/>
        <v>0.35568827441173301</v>
      </c>
      <c r="H158" s="43">
        <f t="shared" si="98"/>
        <v>0.35826153040734277</v>
      </c>
      <c r="I158" s="43">
        <f t="shared" si="98"/>
        <v>0.36080930862081778</v>
      </c>
      <c r="J158" s="43">
        <f t="shared" si="98"/>
        <v>0.36333186130742673</v>
      </c>
      <c r="K158" s="43">
        <f t="shared" si="98"/>
        <v>0.36582943822486119</v>
      </c>
      <c r="L158" s="43">
        <f t="shared" si="98"/>
        <v>0.36830228665796472</v>
      </c>
      <c r="M158" s="43">
        <f t="shared" si="98"/>
        <v>0.37075065144321573</v>
      </c>
      <c r="N158" s="44">
        <f t="shared" si="98"/>
        <v>0.37317477499296919</v>
      </c>
      <c r="O158" s="45">
        <f t="shared" si="98"/>
        <v>0.35968957630229137</v>
      </c>
    </row>
  </sheetData>
  <hyperlinks>
    <hyperlink ref="I9" r:id="rId1" xr:uid="{2624C480-AAA4-4427-ACC5-0C94BB609239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12CD7-1949-4337-B0FA-960273C53BEA}">
  <dimension ref="B2:R209"/>
  <sheetViews>
    <sheetView workbookViewId="0">
      <selection activeCell="A10" sqref="A10"/>
    </sheetView>
  </sheetViews>
  <sheetFormatPr defaultColWidth="9.140625" defaultRowHeight="15" x14ac:dyDescent="0.25"/>
  <cols>
    <col min="1" max="1" width="9.140625" style="92"/>
    <col min="2" max="2" width="25.7109375" style="92" bestFit="1" customWidth="1"/>
    <col min="3" max="15" width="10.7109375" style="92" customWidth="1"/>
    <col min="16" max="16384" width="9.140625" style="92"/>
  </cols>
  <sheetData>
    <row r="2" spans="2:7" x14ac:dyDescent="0.25">
      <c r="B2" s="59" t="str">
        <f t="shared" ref="B2:B29" si="0">B149</f>
        <v>Balance Sheet</v>
      </c>
      <c r="C2" s="60" t="s">
        <v>13</v>
      </c>
      <c r="D2" s="61" t="s">
        <v>49</v>
      </c>
      <c r="E2" s="61" t="s">
        <v>62</v>
      </c>
      <c r="F2" s="61" t="s">
        <v>75</v>
      </c>
      <c r="G2" s="61" t="s">
        <v>88</v>
      </c>
    </row>
    <row r="3" spans="2:7" x14ac:dyDescent="0.25">
      <c r="B3" s="93" t="str">
        <f t="shared" si="0"/>
        <v>Assets</v>
      </c>
      <c r="C3" s="94"/>
      <c r="D3" s="95"/>
      <c r="E3" s="95"/>
      <c r="F3" s="95"/>
      <c r="G3" s="96"/>
    </row>
    <row r="4" spans="2:7" x14ac:dyDescent="0.25">
      <c r="B4" s="97" t="str">
        <f t="shared" si="0"/>
        <v>Current Assets</v>
      </c>
      <c r="C4" s="98"/>
      <c r="D4" s="99"/>
      <c r="E4" s="99"/>
      <c r="F4" s="99"/>
      <c r="G4" s="100"/>
    </row>
    <row r="5" spans="2:7" x14ac:dyDescent="0.25">
      <c r="B5" s="101" t="str">
        <f t="shared" si="0"/>
        <v>Cash</v>
      </c>
      <c r="C5" s="102">
        <f>O36</f>
        <v>116749.73397073094</v>
      </c>
      <c r="D5" s="103">
        <f>O65</f>
        <v>452991.02945315116</v>
      </c>
      <c r="E5" s="103">
        <f>O94</f>
        <v>911969.99773606565</v>
      </c>
      <c r="F5" s="103">
        <f>O123</f>
        <v>1484325.0327200794</v>
      </c>
      <c r="G5" s="104">
        <f>O152</f>
        <v>2185842.3295810241</v>
      </c>
    </row>
    <row r="6" spans="2:7" x14ac:dyDescent="0.25">
      <c r="B6" s="34" t="str">
        <f t="shared" si="0"/>
        <v>Inventory</v>
      </c>
      <c r="C6" s="102">
        <f>O37</f>
        <v>18298.623297087503</v>
      </c>
      <c r="D6" s="103">
        <f>O66</f>
        <v>20015.160380237267</v>
      </c>
      <c r="E6" s="103">
        <f>O95</f>
        <v>21249.651676607296</v>
      </c>
      <c r="F6" s="103">
        <f>O124</f>
        <v>22560.283694903206</v>
      </c>
      <c r="G6" s="104">
        <f>O153</f>
        <v>23951.752628247155</v>
      </c>
    </row>
    <row r="7" spans="2:7" x14ac:dyDescent="0.25">
      <c r="B7" s="34" t="str">
        <f t="shared" si="0"/>
        <v>Accounts Receivable</v>
      </c>
      <c r="C7" s="102">
        <f>O38</f>
        <v>8669.3125870284548</v>
      </c>
      <c r="D7" s="103">
        <f>O67</f>
        <v>10365.187663131421</v>
      </c>
      <c r="E7" s="103">
        <f>O96</f>
        <v>11679.752900831587</v>
      </c>
      <c r="F7" s="103">
        <f>O125</f>
        <v>13161.037914413517</v>
      </c>
      <c r="G7" s="104">
        <f>O154</f>
        <v>14830.186944477007</v>
      </c>
    </row>
    <row r="8" spans="2:7" x14ac:dyDescent="0.25">
      <c r="B8" s="105" t="str">
        <f t="shared" si="0"/>
        <v>Total Current Assets</v>
      </c>
      <c r="C8" s="106">
        <f>O39</f>
        <v>143717.6698548469</v>
      </c>
      <c r="D8" s="107">
        <f>O68</f>
        <v>483371.37749651982</v>
      </c>
      <c r="E8" s="107">
        <f>O97</f>
        <v>944899.4023135046</v>
      </c>
      <c r="F8" s="107">
        <f>O126</f>
        <v>1520046.354329396</v>
      </c>
      <c r="G8" s="108">
        <f>O155</f>
        <v>2224624.2691537482</v>
      </c>
    </row>
    <row r="9" spans="2:7" x14ac:dyDescent="0.25">
      <c r="B9" s="109" t="str">
        <f t="shared" si="0"/>
        <v>Long-term Assets</v>
      </c>
      <c r="C9" s="110"/>
      <c r="D9" s="111"/>
      <c r="E9" s="111"/>
      <c r="F9" s="111"/>
      <c r="G9" s="112"/>
    </row>
    <row r="10" spans="2:7" x14ac:dyDescent="0.25">
      <c r="B10" s="34" t="str">
        <f t="shared" si="0"/>
        <v>Long-term Assets</v>
      </c>
      <c r="C10" s="102">
        <f>O41</f>
        <v>285000</v>
      </c>
      <c r="D10" s="103">
        <f>O70</f>
        <v>285000</v>
      </c>
      <c r="E10" s="103">
        <f>O99</f>
        <v>285000</v>
      </c>
      <c r="F10" s="103">
        <f>O128</f>
        <v>285000</v>
      </c>
      <c r="G10" s="104">
        <f>O157</f>
        <v>285000</v>
      </c>
    </row>
    <row r="11" spans="2:7" x14ac:dyDescent="0.25">
      <c r="B11" s="101" t="str">
        <f t="shared" si="0"/>
        <v>Accumulated Depreciation</v>
      </c>
      <c r="C11" s="102">
        <f>O42</f>
        <v>21999.999999999996</v>
      </c>
      <c r="D11" s="103">
        <f>O71</f>
        <v>44000.000000000007</v>
      </c>
      <c r="E11" s="103">
        <f>O100</f>
        <v>66000.000000000029</v>
      </c>
      <c r="F11" s="103">
        <f>O129</f>
        <v>87999.999999999971</v>
      </c>
      <c r="G11" s="104">
        <f>O158</f>
        <v>109999.99999999991</v>
      </c>
    </row>
    <row r="12" spans="2:7" x14ac:dyDescent="0.25">
      <c r="B12" s="109" t="str">
        <f t="shared" si="0"/>
        <v>Total Long-term Assets</v>
      </c>
      <c r="C12" s="110">
        <f>O43</f>
        <v>263000</v>
      </c>
      <c r="D12" s="111">
        <f>O72</f>
        <v>241000</v>
      </c>
      <c r="E12" s="111">
        <f>O101</f>
        <v>218999.99999999997</v>
      </c>
      <c r="F12" s="111">
        <f>O130</f>
        <v>197000.00000000003</v>
      </c>
      <c r="G12" s="112">
        <f>O159</f>
        <v>175000.00000000009</v>
      </c>
    </row>
    <row r="13" spans="2:7" x14ac:dyDescent="0.25">
      <c r="B13" s="113" t="str">
        <f t="shared" si="0"/>
        <v>Miscellaneous Assets</v>
      </c>
      <c r="C13" s="98"/>
      <c r="D13" s="99"/>
      <c r="E13" s="99"/>
      <c r="F13" s="99"/>
      <c r="G13" s="100"/>
    </row>
    <row r="14" spans="2:7" x14ac:dyDescent="0.25">
      <c r="B14" s="34" t="str">
        <f t="shared" si="0"/>
        <v>Intangible Assets</v>
      </c>
      <c r="C14" s="102">
        <f>O45</f>
        <v>15000</v>
      </c>
      <c r="D14" s="103">
        <f>O74</f>
        <v>15000</v>
      </c>
      <c r="E14" s="103">
        <f>O103</f>
        <v>15000</v>
      </c>
      <c r="F14" s="103">
        <f>O132</f>
        <v>15000</v>
      </c>
      <c r="G14" s="104">
        <f>O161</f>
        <v>15000</v>
      </c>
    </row>
    <row r="15" spans="2:7" x14ac:dyDescent="0.25">
      <c r="B15" s="41" t="str">
        <f t="shared" si="0"/>
        <v>Total Miscellaneous Assets</v>
      </c>
      <c r="C15" s="106">
        <f>O46</f>
        <v>15000</v>
      </c>
      <c r="D15" s="107">
        <f>O75</f>
        <v>15000</v>
      </c>
      <c r="E15" s="107">
        <f>O104</f>
        <v>15000</v>
      </c>
      <c r="F15" s="107">
        <f>O133</f>
        <v>15000</v>
      </c>
      <c r="G15" s="108">
        <f>O162</f>
        <v>15000</v>
      </c>
    </row>
    <row r="16" spans="2:7" x14ac:dyDescent="0.25">
      <c r="B16" s="93" t="str">
        <f t="shared" si="0"/>
        <v>Total Assets</v>
      </c>
      <c r="C16" s="114">
        <f>O47</f>
        <v>421717.6698548469</v>
      </c>
      <c r="D16" s="115">
        <f>O76</f>
        <v>739371.37749651982</v>
      </c>
      <c r="E16" s="115">
        <f>O105</f>
        <v>1178899.4023135046</v>
      </c>
      <c r="F16" s="115">
        <f>O134</f>
        <v>1732046.354329396</v>
      </c>
      <c r="G16" s="116">
        <f>O163</f>
        <v>2414624.2691537482</v>
      </c>
    </row>
    <row r="17" spans="2:7" x14ac:dyDescent="0.25">
      <c r="B17" s="93" t="str">
        <f t="shared" si="0"/>
        <v>Liabilities and Capital</v>
      </c>
      <c r="C17" s="117"/>
      <c r="D17" s="118"/>
      <c r="E17" s="118"/>
      <c r="F17" s="118"/>
      <c r="G17" s="119"/>
    </row>
    <row r="18" spans="2:7" x14ac:dyDescent="0.25">
      <c r="B18" s="97" t="str">
        <f t="shared" si="0"/>
        <v>Liabilities</v>
      </c>
      <c r="C18" s="110"/>
      <c r="D18" s="111"/>
      <c r="E18" s="111"/>
      <c r="F18" s="111"/>
      <c r="G18" s="112"/>
    </row>
    <row r="19" spans="2:7" x14ac:dyDescent="0.25">
      <c r="B19" s="34" t="str">
        <f t="shared" si="0"/>
        <v>Accounts Payable</v>
      </c>
      <c r="C19" s="102">
        <f>O50</f>
        <v>10022.020293093088</v>
      </c>
      <c r="D19" s="103">
        <f>O79</f>
        <v>13305.316544878293</v>
      </c>
      <c r="E19" s="103">
        <f>O108</f>
        <v>15782.686742267937</v>
      </c>
      <c r="F19" s="103">
        <f>O137</f>
        <v>18600.169252323351</v>
      </c>
      <c r="G19" s="104">
        <f>O166</f>
        <v>21801.710640865298</v>
      </c>
    </row>
    <row r="20" spans="2:7" x14ac:dyDescent="0.25">
      <c r="B20" s="101" t="str">
        <f t="shared" si="0"/>
        <v>Long-term Liabilities</v>
      </c>
      <c r="C20" s="102">
        <f>O51</f>
        <v>276960</v>
      </c>
      <c r="D20" s="103">
        <f>O80</f>
        <v>207720</v>
      </c>
      <c r="E20" s="103">
        <f>O109</f>
        <v>138480</v>
      </c>
      <c r="F20" s="103">
        <f>O138</f>
        <v>69240</v>
      </c>
      <c r="G20" s="104">
        <f>O167</f>
        <v>0</v>
      </c>
    </row>
    <row r="21" spans="2:7" x14ac:dyDescent="0.25">
      <c r="B21" s="105" t="str">
        <f t="shared" si="0"/>
        <v>Total Liabilities</v>
      </c>
      <c r="C21" s="110">
        <f>O52</f>
        <v>286982.02029309311</v>
      </c>
      <c r="D21" s="111">
        <f>O81</f>
        <v>221025.3165448783</v>
      </c>
      <c r="E21" s="111">
        <f>O110</f>
        <v>154262.68674226795</v>
      </c>
      <c r="F21" s="111">
        <f>O139</f>
        <v>87840.169252323351</v>
      </c>
      <c r="G21" s="112">
        <f>O168</f>
        <v>21801.710640865298</v>
      </c>
    </row>
    <row r="22" spans="2:7" x14ac:dyDescent="0.25">
      <c r="B22" s="109" t="str">
        <f t="shared" si="0"/>
        <v>Capital</v>
      </c>
      <c r="C22" s="98"/>
      <c r="D22" s="99"/>
      <c r="E22" s="99"/>
      <c r="F22" s="99"/>
      <c r="G22" s="100"/>
    </row>
    <row r="23" spans="2:7" x14ac:dyDescent="0.25">
      <c r="B23" s="101" t="str">
        <f t="shared" si="0"/>
        <v>Paid-in Capital</v>
      </c>
      <c r="C23" s="102">
        <f t="shared" ref="C23:C29" si="1">O54</f>
        <v>0</v>
      </c>
      <c r="D23" s="103">
        <f t="shared" ref="D23:D29" si="2">O83</f>
        <v>0</v>
      </c>
      <c r="E23" s="103">
        <f t="shared" ref="E23:E29" si="3">O112</f>
        <v>0</v>
      </c>
      <c r="F23" s="103">
        <f t="shared" ref="F23:F29" si="4">O141</f>
        <v>0</v>
      </c>
      <c r="G23" s="104">
        <f t="shared" ref="G23:G29" si="5">O170</f>
        <v>0</v>
      </c>
    </row>
    <row r="24" spans="2:7" x14ac:dyDescent="0.25">
      <c r="B24" s="101" t="str">
        <f t="shared" si="0"/>
        <v>Retained Earnings</v>
      </c>
      <c r="C24" s="102">
        <f t="shared" si="1"/>
        <v>108407.89543336525</v>
      </c>
      <c r="D24" s="103">
        <f t="shared" si="2"/>
        <v>480280.89645124023</v>
      </c>
      <c r="E24" s="103">
        <f t="shared" si="3"/>
        <v>977768.15980713838</v>
      </c>
      <c r="F24" s="103">
        <f t="shared" si="4"/>
        <v>1587304.4827027356</v>
      </c>
      <c r="G24" s="104">
        <f t="shared" si="5"/>
        <v>2324498.4637461058</v>
      </c>
    </row>
    <row r="25" spans="2:7" x14ac:dyDescent="0.25">
      <c r="B25" s="101" t="str">
        <f t="shared" si="0"/>
        <v>Earnings</v>
      </c>
      <c r="C25" s="102">
        <f t="shared" si="1"/>
        <v>26327.754128388522</v>
      </c>
      <c r="D25" s="103">
        <f t="shared" si="2"/>
        <v>38065.164500401188</v>
      </c>
      <c r="E25" s="103">
        <f t="shared" si="3"/>
        <v>46868.555764098288</v>
      </c>
      <c r="F25" s="103">
        <f t="shared" si="4"/>
        <v>56901.70237433663</v>
      </c>
      <c r="G25" s="104">
        <f t="shared" si="5"/>
        <v>68324.094766776252</v>
      </c>
    </row>
    <row r="26" spans="2:7" x14ac:dyDescent="0.25">
      <c r="B26" s="109" t="str">
        <f t="shared" si="0"/>
        <v>Total Capital</v>
      </c>
      <c r="C26" s="106">
        <f t="shared" si="1"/>
        <v>134735.64956175379</v>
      </c>
      <c r="D26" s="107">
        <f t="shared" si="2"/>
        <v>518346.06095164141</v>
      </c>
      <c r="E26" s="107">
        <f t="shared" si="3"/>
        <v>1024636.7155712367</v>
      </c>
      <c r="F26" s="107">
        <f t="shared" si="4"/>
        <v>1644206.1850770721</v>
      </c>
      <c r="G26" s="108">
        <f t="shared" si="5"/>
        <v>2392822.5585128819</v>
      </c>
    </row>
    <row r="27" spans="2:7" x14ac:dyDescent="0.25">
      <c r="B27" s="93" t="str">
        <f t="shared" si="0"/>
        <v>Total Liabilities and Capital</v>
      </c>
      <c r="C27" s="114">
        <f t="shared" si="1"/>
        <v>421717.6698548469</v>
      </c>
      <c r="D27" s="115">
        <f t="shared" si="2"/>
        <v>739371.37749651971</v>
      </c>
      <c r="E27" s="115">
        <f t="shared" si="3"/>
        <v>1178899.4023135046</v>
      </c>
      <c r="F27" s="115">
        <f t="shared" si="4"/>
        <v>1732046.3543293956</v>
      </c>
      <c r="G27" s="116">
        <f t="shared" si="5"/>
        <v>2414624.2691537472</v>
      </c>
    </row>
    <row r="28" spans="2:7" x14ac:dyDescent="0.25">
      <c r="B28" s="120" t="str">
        <f t="shared" si="0"/>
        <v>Net Worth</v>
      </c>
      <c r="C28" s="12">
        <f t="shared" si="1"/>
        <v>134735.64956175379</v>
      </c>
      <c r="D28" s="13">
        <f t="shared" si="2"/>
        <v>518346.06095164153</v>
      </c>
      <c r="E28" s="13">
        <f t="shared" si="3"/>
        <v>1024636.7155712367</v>
      </c>
      <c r="F28" s="13">
        <f t="shared" si="4"/>
        <v>1644206.1850770726</v>
      </c>
      <c r="G28" s="14">
        <f t="shared" si="5"/>
        <v>2392822.5585128828</v>
      </c>
    </row>
    <row r="29" spans="2:7" x14ac:dyDescent="0.25">
      <c r="B29" s="105" t="str">
        <f t="shared" si="0"/>
        <v>Current Assets / Liabilities</v>
      </c>
      <c r="C29" s="121">
        <f t="shared" si="1"/>
        <v>0.50078980456012145</v>
      </c>
      <c r="D29" s="122">
        <f t="shared" si="2"/>
        <v>2.1869502781522914</v>
      </c>
      <c r="E29" s="122">
        <f t="shared" si="3"/>
        <v>6.1252621892433456</v>
      </c>
      <c r="F29" s="122">
        <f t="shared" si="4"/>
        <v>17.3046838054583</v>
      </c>
      <c r="G29" s="123">
        <f t="shared" si="5"/>
        <v>102.03897784900855</v>
      </c>
    </row>
    <row r="33" spans="2:18" x14ac:dyDescent="0.25">
      <c r="B33" s="59" t="s">
        <v>105</v>
      </c>
      <c r="C33" s="60" t="s">
        <v>1</v>
      </c>
      <c r="D33" s="61" t="s">
        <v>2</v>
      </c>
      <c r="E33" s="61" t="s">
        <v>3</v>
      </c>
      <c r="F33" s="61" t="s">
        <v>4</v>
      </c>
      <c r="G33" s="61" t="s">
        <v>5</v>
      </c>
      <c r="H33" s="61" t="s">
        <v>6</v>
      </c>
      <c r="I33" s="61" t="s">
        <v>7</v>
      </c>
      <c r="J33" s="61" t="s">
        <v>8</v>
      </c>
      <c r="K33" s="61" t="s">
        <v>9</v>
      </c>
      <c r="L33" s="61" t="s">
        <v>10</v>
      </c>
      <c r="M33" s="61" t="s">
        <v>11</v>
      </c>
      <c r="N33" s="62" t="s">
        <v>12</v>
      </c>
      <c r="O33" s="62" t="s">
        <v>13</v>
      </c>
    </row>
    <row r="34" spans="2:18" x14ac:dyDescent="0.25">
      <c r="B34" s="93" t="s">
        <v>106</v>
      </c>
      <c r="C34" s="94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124"/>
    </row>
    <row r="35" spans="2:18" x14ac:dyDescent="0.25">
      <c r="B35" s="97" t="s">
        <v>107</v>
      </c>
      <c r="C35" s="98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125"/>
    </row>
    <row r="36" spans="2:18" x14ac:dyDescent="0.25">
      <c r="B36" s="101" t="s">
        <v>108</v>
      </c>
      <c r="C36" s="102">
        <v>23896.366666666698</v>
      </c>
      <c r="D36" s="103">
        <v>22248.812797702307</v>
      </c>
      <c r="E36" s="103">
        <v>22295.263449115333</v>
      </c>
      <c r="F36" s="103">
        <v>23702.087275910155</v>
      </c>
      <c r="G36" s="103">
        <v>26503.32564360413</v>
      </c>
      <c r="H36" s="103">
        <v>30733.871352304195</v>
      </c>
      <c r="I36" s="103">
        <v>36138.043685962373</v>
      </c>
      <c r="J36" s="103">
        <v>42737.342494159777</v>
      </c>
      <c r="K36" s="103">
        <v>50555.687544518078</v>
      </c>
      <c r="L36" s="103">
        <v>73252.477172392668</v>
      </c>
      <c r="M36" s="103">
        <v>94354.247853951238</v>
      </c>
      <c r="N36" s="103">
        <v>116749.73397073094</v>
      </c>
      <c r="O36" s="11">
        <v>116749.73397073094</v>
      </c>
    </row>
    <row r="37" spans="2:18" x14ac:dyDescent="0.25">
      <c r="B37" s="34" t="s">
        <v>109</v>
      </c>
      <c r="C37" s="102">
        <v>16200</v>
      </c>
      <c r="D37" s="103">
        <v>16402.5</v>
      </c>
      <c r="E37" s="103">
        <v>16607.53125</v>
      </c>
      <c r="F37" s="103">
        <v>16815.125390624999</v>
      </c>
      <c r="G37" s="103">
        <v>17025.314458007811</v>
      </c>
      <c r="H37" s="103">
        <v>17238.130888732907</v>
      </c>
      <c r="I37" s="103">
        <v>17410.512197620235</v>
      </c>
      <c r="J37" s="103">
        <v>17584.617319596437</v>
      </c>
      <c r="K37" s="103">
        <v>17760.463492792402</v>
      </c>
      <c r="L37" s="103">
        <v>17938.068127720326</v>
      </c>
      <c r="M37" s="103">
        <v>18117.448808997528</v>
      </c>
      <c r="N37" s="103">
        <v>18298.623297087503</v>
      </c>
      <c r="O37" s="11">
        <v>18298.623297087503</v>
      </c>
    </row>
    <row r="38" spans="2:18" x14ac:dyDescent="0.25">
      <c r="B38" s="34" t="s">
        <v>110</v>
      </c>
      <c r="C38" s="102">
        <v>6804</v>
      </c>
      <c r="D38" s="103">
        <v>6974.0999999999995</v>
      </c>
      <c r="E38" s="103">
        <v>7148.4524999999994</v>
      </c>
      <c r="F38" s="103">
        <v>7327.1638124999981</v>
      </c>
      <c r="G38" s="103">
        <v>7510.3429078124973</v>
      </c>
      <c r="H38" s="103">
        <v>7698.1014805078084</v>
      </c>
      <c r="I38" s="103">
        <v>7852.063510117966</v>
      </c>
      <c r="J38" s="103">
        <v>8009.1047803203246</v>
      </c>
      <c r="K38" s="103">
        <v>8169.286875926733</v>
      </c>
      <c r="L38" s="103">
        <v>8332.6726134452656</v>
      </c>
      <c r="M38" s="103">
        <v>8499.3260657141727</v>
      </c>
      <c r="N38" s="103">
        <v>8669.3125870284548</v>
      </c>
      <c r="O38" s="11">
        <v>8669.3125870284548</v>
      </c>
    </row>
    <row r="39" spans="2:18" x14ac:dyDescent="0.25">
      <c r="B39" s="105" t="s">
        <v>111</v>
      </c>
      <c r="C39" s="106">
        <f>SUM(C36:C38)</f>
        <v>46900.366666666698</v>
      </c>
      <c r="D39" s="107">
        <f t="shared" ref="D39:N39" si="6">SUM(D36:D38)</f>
        <v>45625.412797702309</v>
      </c>
      <c r="E39" s="107">
        <f t="shared" si="6"/>
        <v>46051.247199115329</v>
      </c>
      <c r="F39" s="107">
        <f t="shared" si="6"/>
        <v>47844.376479035149</v>
      </c>
      <c r="G39" s="107">
        <f t="shared" si="6"/>
        <v>51038.983009424439</v>
      </c>
      <c r="H39" s="107">
        <f t="shared" si="6"/>
        <v>55670.103721544911</v>
      </c>
      <c r="I39" s="107">
        <f t="shared" si="6"/>
        <v>61400.619393700574</v>
      </c>
      <c r="J39" s="107">
        <f t="shared" si="6"/>
        <v>68331.064594076539</v>
      </c>
      <c r="K39" s="107">
        <f t="shared" si="6"/>
        <v>76485.437913237212</v>
      </c>
      <c r="L39" s="107">
        <f t="shared" si="6"/>
        <v>99523.217913558256</v>
      </c>
      <c r="M39" s="107">
        <f t="shared" si="6"/>
        <v>120971.02272866294</v>
      </c>
      <c r="N39" s="107">
        <f t="shared" si="6"/>
        <v>143717.6698548469</v>
      </c>
      <c r="O39" s="126">
        <f>SUM(O36:O38)</f>
        <v>143717.6698548469</v>
      </c>
    </row>
    <row r="40" spans="2:18" x14ac:dyDescent="0.25">
      <c r="B40" s="109" t="s">
        <v>112</v>
      </c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27"/>
    </row>
    <row r="41" spans="2:18" x14ac:dyDescent="0.25">
      <c r="B41" s="34" t="s">
        <v>112</v>
      </c>
      <c r="C41" s="102">
        <v>285000</v>
      </c>
      <c r="D41" s="103">
        <v>285000</v>
      </c>
      <c r="E41" s="103">
        <v>285000</v>
      </c>
      <c r="F41" s="103">
        <v>285000</v>
      </c>
      <c r="G41" s="103">
        <v>285000</v>
      </c>
      <c r="H41" s="103">
        <v>285000</v>
      </c>
      <c r="I41" s="103">
        <v>285000</v>
      </c>
      <c r="J41" s="103">
        <v>285000</v>
      </c>
      <c r="K41" s="103">
        <v>285000</v>
      </c>
      <c r="L41" s="103">
        <v>285000</v>
      </c>
      <c r="M41" s="103">
        <v>285000</v>
      </c>
      <c r="N41" s="103">
        <v>285000</v>
      </c>
      <c r="O41" s="128">
        <v>285000</v>
      </c>
    </row>
    <row r="42" spans="2:18" x14ac:dyDescent="0.25">
      <c r="B42" s="101" t="s">
        <v>113</v>
      </c>
      <c r="C42" s="102">
        <v>1833.3333333333333</v>
      </c>
      <c r="D42" s="103">
        <v>3666.6666666666665</v>
      </c>
      <c r="E42" s="103">
        <v>5500</v>
      </c>
      <c r="F42" s="103">
        <v>7333.333333333333</v>
      </c>
      <c r="G42" s="103">
        <v>9166.6666666666661</v>
      </c>
      <c r="H42" s="103">
        <v>11000</v>
      </c>
      <c r="I42" s="103">
        <v>12833.333333333334</v>
      </c>
      <c r="J42" s="103">
        <v>14666.666666666668</v>
      </c>
      <c r="K42" s="103">
        <v>16500</v>
      </c>
      <c r="L42" s="103">
        <v>18333.333333333332</v>
      </c>
      <c r="M42" s="103">
        <v>20166.666666666664</v>
      </c>
      <c r="N42" s="103">
        <v>21999.999999999996</v>
      </c>
      <c r="O42" s="128">
        <v>21999.999999999996</v>
      </c>
      <c r="R42" s="129"/>
    </row>
    <row r="43" spans="2:18" x14ac:dyDescent="0.25">
      <c r="B43" s="109" t="s">
        <v>114</v>
      </c>
      <c r="C43" s="110">
        <f>C41-C42</f>
        <v>283166.66666666669</v>
      </c>
      <c r="D43" s="111">
        <f t="shared" ref="D43:N43" si="7">D41-D42</f>
        <v>281333.33333333331</v>
      </c>
      <c r="E43" s="111">
        <f t="shared" si="7"/>
        <v>279500</v>
      </c>
      <c r="F43" s="111">
        <f t="shared" si="7"/>
        <v>277666.66666666669</v>
      </c>
      <c r="G43" s="111">
        <f t="shared" si="7"/>
        <v>275833.33333333331</v>
      </c>
      <c r="H43" s="111">
        <f t="shared" si="7"/>
        <v>274000</v>
      </c>
      <c r="I43" s="111">
        <f t="shared" si="7"/>
        <v>272166.66666666669</v>
      </c>
      <c r="J43" s="111">
        <f t="shared" si="7"/>
        <v>270333.33333333331</v>
      </c>
      <c r="K43" s="111">
        <f t="shared" si="7"/>
        <v>268500</v>
      </c>
      <c r="L43" s="111">
        <f t="shared" si="7"/>
        <v>266666.66666666669</v>
      </c>
      <c r="M43" s="111">
        <f t="shared" si="7"/>
        <v>264833.33333333331</v>
      </c>
      <c r="N43" s="111">
        <f t="shared" si="7"/>
        <v>263000</v>
      </c>
      <c r="O43" s="127">
        <f>O41-O42</f>
        <v>263000</v>
      </c>
      <c r="Q43" s="2"/>
    </row>
    <row r="44" spans="2:18" x14ac:dyDescent="0.25">
      <c r="B44" s="113" t="s">
        <v>115</v>
      </c>
      <c r="C44" s="98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25"/>
      <c r="Q44" s="129"/>
    </row>
    <row r="45" spans="2:18" x14ac:dyDescent="0.25">
      <c r="B45" s="34" t="s">
        <v>116</v>
      </c>
      <c r="C45" s="102">
        <v>15000</v>
      </c>
      <c r="D45" s="103">
        <v>15000</v>
      </c>
      <c r="E45" s="103">
        <v>15000</v>
      </c>
      <c r="F45" s="103">
        <v>15000</v>
      </c>
      <c r="G45" s="103">
        <v>15000</v>
      </c>
      <c r="H45" s="103">
        <v>15000</v>
      </c>
      <c r="I45" s="103">
        <v>15000</v>
      </c>
      <c r="J45" s="103">
        <v>15000</v>
      </c>
      <c r="K45" s="103">
        <v>15000</v>
      </c>
      <c r="L45" s="103">
        <v>15000</v>
      </c>
      <c r="M45" s="103">
        <v>15000</v>
      </c>
      <c r="N45" s="103">
        <v>15000</v>
      </c>
      <c r="O45" s="128">
        <v>15000</v>
      </c>
    </row>
    <row r="46" spans="2:18" x14ac:dyDescent="0.25">
      <c r="B46" s="41" t="s">
        <v>117</v>
      </c>
      <c r="C46" s="110">
        <v>15000</v>
      </c>
      <c r="D46" s="111">
        <v>15000</v>
      </c>
      <c r="E46" s="111">
        <v>15000</v>
      </c>
      <c r="F46" s="111">
        <v>15000</v>
      </c>
      <c r="G46" s="111">
        <v>15000</v>
      </c>
      <c r="H46" s="111">
        <v>15000</v>
      </c>
      <c r="I46" s="111">
        <v>15000</v>
      </c>
      <c r="J46" s="111">
        <v>15000</v>
      </c>
      <c r="K46" s="111">
        <v>15000</v>
      </c>
      <c r="L46" s="111">
        <v>15000</v>
      </c>
      <c r="M46" s="111">
        <v>15000</v>
      </c>
      <c r="N46" s="111">
        <v>15000</v>
      </c>
      <c r="O46" s="127">
        <v>15000</v>
      </c>
    </row>
    <row r="47" spans="2:18" x14ac:dyDescent="0.25">
      <c r="B47" s="93" t="s">
        <v>118</v>
      </c>
      <c r="C47" s="117">
        <f>C39+C43+C46</f>
        <v>345067.03333333338</v>
      </c>
      <c r="D47" s="118">
        <f t="shared" ref="D47:N47" si="8">D39+D43+D46</f>
        <v>341958.74613103562</v>
      </c>
      <c r="E47" s="118">
        <f t="shared" si="8"/>
        <v>340551.24719911534</v>
      </c>
      <c r="F47" s="118">
        <f t="shared" si="8"/>
        <v>340511.04314570181</v>
      </c>
      <c r="G47" s="118">
        <f t="shared" si="8"/>
        <v>341872.31634275778</v>
      </c>
      <c r="H47" s="118">
        <f t="shared" si="8"/>
        <v>344670.1037215449</v>
      </c>
      <c r="I47" s="118">
        <f t="shared" si="8"/>
        <v>348567.28606036725</v>
      </c>
      <c r="J47" s="118">
        <f t="shared" si="8"/>
        <v>353664.39792740985</v>
      </c>
      <c r="K47" s="118">
        <f t="shared" si="8"/>
        <v>359985.4379132372</v>
      </c>
      <c r="L47" s="118">
        <f t="shared" si="8"/>
        <v>381189.88458022493</v>
      </c>
      <c r="M47" s="118">
        <f t="shared" si="8"/>
        <v>400804.35606199625</v>
      </c>
      <c r="N47" s="118">
        <f t="shared" si="8"/>
        <v>421717.6698548469</v>
      </c>
      <c r="O47" s="130">
        <f>O39+O43+O46</f>
        <v>421717.6698548469</v>
      </c>
    </row>
    <row r="48" spans="2:18" x14ac:dyDescent="0.25">
      <c r="B48" s="93" t="s">
        <v>119</v>
      </c>
      <c r="C48" s="114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31"/>
    </row>
    <row r="49" spans="2:17" x14ac:dyDescent="0.25">
      <c r="B49" s="97" t="s">
        <v>120</v>
      </c>
      <c r="C49" s="98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25"/>
    </row>
    <row r="50" spans="2:17" x14ac:dyDescent="0.25">
      <c r="B50" s="34" t="s">
        <v>121</v>
      </c>
      <c r="C50" s="102">
        <v>3623.8505356310425</v>
      </c>
      <c r="D50" s="103">
        <v>3612.8055152536376</v>
      </c>
      <c r="E50" s="103">
        <v>3977.4974679968359</v>
      </c>
      <c r="F50" s="103">
        <v>4351.3067195586091</v>
      </c>
      <c r="G50" s="103">
        <v>4734.4612024094267</v>
      </c>
      <c r="H50" s="103">
        <v>5127.1945473315118</v>
      </c>
      <c r="I50" s="103">
        <v>5449.2358901676271</v>
      </c>
      <c r="J50" s="103">
        <v>5777.7180598604637</v>
      </c>
      <c r="K50" s="103">
        <v>6112.7698729471595</v>
      </c>
      <c r="L50" s="103">
        <v>9317.8727222955822</v>
      </c>
      <c r="M50" s="103">
        <v>9666.4606286309827</v>
      </c>
      <c r="N50" s="103">
        <v>10022.020293093088</v>
      </c>
      <c r="O50" s="128">
        <v>10022.020293093088</v>
      </c>
    </row>
    <row r="51" spans="2:17" x14ac:dyDescent="0.25">
      <c r="B51" s="101" t="s">
        <v>122</v>
      </c>
      <c r="C51" s="102">
        <v>340430</v>
      </c>
      <c r="D51" s="103">
        <v>334660</v>
      </c>
      <c r="E51" s="103">
        <v>328890</v>
      </c>
      <c r="F51" s="103">
        <v>323120</v>
      </c>
      <c r="G51" s="103">
        <v>317350</v>
      </c>
      <c r="H51" s="103">
        <v>311580</v>
      </c>
      <c r="I51" s="103">
        <v>305810</v>
      </c>
      <c r="J51" s="103">
        <v>300040</v>
      </c>
      <c r="K51" s="103">
        <v>294270</v>
      </c>
      <c r="L51" s="103">
        <v>288500</v>
      </c>
      <c r="M51" s="103">
        <v>282730</v>
      </c>
      <c r="N51" s="103">
        <v>276960</v>
      </c>
      <c r="O51" s="128">
        <v>276960</v>
      </c>
      <c r="Q51" s="129"/>
    </row>
    <row r="52" spans="2:17" x14ac:dyDescent="0.25">
      <c r="B52" s="105" t="s">
        <v>123</v>
      </c>
      <c r="C52" s="106">
        <f>SUM(C50:C51)</f>
        <v>344053.85053563106</v>
      </c>
      <c r="D52" s="107">
        <f t="shared" ref="D52:O52" si="9">SUM(D50:D51)</f>
        <v>338272.80551525363</v>
      </c>
      <c r="E52" s="107">
        <f t="shared" si="9"/>
        <v>332867.49746799684</v>
      </c>
      <c r="F52" s="107">
        <f t="shared" si="9"/>
        <v>327471.3067195586</v>
      </c>
      <c r="G52" s="107">
        <f t="shared" si="9"/>
        <v>322084.46120240941</v>
      </c>
      <c r="H52" s="107">
        <f t="shared" si="9"/>
        <v>316707.19454733148</v>
      </c>
      <c r="I52" s="107">
        <f t="shared" si="9"/>
        <v>311259.23589016765</v>
      </c>
      <c r="J52" s="107">
        <f t="shared" si="9"/>
        <v>305817.71805986046</v>
      </c>
      <c r="K52" s="107">
        <f t="shared" si="9"/>
        <v>300382.76987294713</v>
      </c>
      <c r="L52" s="107">
        <f t="shared" si="9"/>
        <v>297817.87272229558</v>
      </c>
      <c r="M52" s="107">
        <f t="shared" si="9"/>
        <v>292396.460628631</v>
      </c>
      <c r="N52" s="107">
        <f t="shared" si="9"/>
        <v>286982.02029309311</v>
      </c>
      <c r="O52" s="126">
        <f t="shared" si="9"/>
        <v>286982.02029309311</v>
      </c>
    </row>
    <row r="53" spans="2:17" x14ac:dyDescent="0.25">
      <c r="B53" s="109" t="s">
        <v>124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25"/>
    </row>
    <row r="54" spans="2:17" x14ac:dyDescent="0.25">
      <c r="B54" s="101" t="s">
        <v>125</v>
      </c>
      <c r="C54" s="102">
        <v>0</v>
      </c>
      <c r="D54" s="103">
        <v>0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  <c r="J54" s="103">
        <v>0</v>
      </c>
      <c r="K54" s="103">
        <v>0</v>
      </c>
      <c r="L54" s="103">
        <v>0</v>
      </c>
      <c r="M54" s="103">
        <v>0</v>
      </c>
      <c r="N54" s="103">
        <v>0</v>
      </c>
      <c r="O54" s="128">
        <v>0</v>
      </c>
    </row>
    <row r="55" spans="2:17" x14ac:dyDescent="0.25">
      <c r="B55" s="101" t="s">
        <v>126</v>
      </c>
      <c r="C55" s="102">
        <v>0</v>
      </c>
      <c r="D55" s="103">
        <v>1013.1827977022924</v>
      </c>
      <c r="E55" s="103">
        <v>3685.9406157819731</v>
      </c>
      <c r="F55" s="103">
        <v>7683.7497311184688</v>
      </c>
      <c r="G55" s="103">
        <v>13039.736426143181</v>
      </c>
      <c r="H55" s="103">
        <v>19787.855140348314</v>
      </c>
      <c r="I55" s="103">
        <v>27962.909174213368</v>
      </c>
      <c r="J55" s="103">
        <v>37308.050170199582</v>
      </c>
      <c r="K55" s="103">
        <v>47846.67986754937</v>
      </c>
      <c r="L55" s="103">
        <v>59602.668040290009</v>
      </c>
      <c r="M55" s="103">
        <v>83372.011857929305</v>
      </c>
      <c r="N55" s="103">
        <v>108407.89543336525</v>
      </c>
      <c r="O55" s="128">
        <v>108407.89543336525</v>
      </c>
    </row>
    <row r="56" spans="2:17" x14ac:dyDescent="0.25">
      <c r="B56" s="101" t="s">
        <v>127</v>
      </c>
      <c r="C56" s="102">
        <v>1013.1827977022924</v>
      </c>
      <c r="D56" s="103">
        <v>2672.7578180796804</v>
      </c>
      <c r="E56" s="103">
        <v>3997.8091153364958</v>
      </c>
      <c r="F56" s="103">
        <v>5355.9866950247124</v>
      </c>
      <c r="G56" s="103">
        <v>6748.1187142051349</v>
      </c>
      <c r="H56" s="103">
        <v>8175.0540338650553</v>
      </c>
      <c r="I56" s="103">
        <v>9345.1409959862158</v>
      </c>
      <c r="J56" s="103">
        <v>10538.629697349788</v>
      </c>
      <c r="K56" s="103">
        <v>11755.988172740643</v>
      </c>
      <c r="L56" s="103">
        <v>23769.343817639292</v>
      </c>
      <c r="M56" s="103">
        <v>25035.88357543595</v>
      </c>
      <c r="N56" s="103">
        <v>26327.754128388522</v>
      </c>
      <c r="O56" s="128">
        <v>26327.754128388522</v>
      </c>
    </row>
    <row r="57" spans="2:17" x14ac:dyDescent="0.25">
      <c r="B57" s="109" t="s">
        <v>128</v>
      </c>
      <c r="C57" s="110">
        <f t="shared" ref="C57:N57" si="10">SUM(C54:C56)</f>
        <v>1013.1827977022924</v>
      </c>
      <c r="D57" s="111">
        <f t="shared" si="10"/>
        <v>3685.9406157819731</v>
      </c>
      <c r="E57" s="111">
        <f t="shared" si="10"/>
        <v>7683.7497311184688</v>
      </c>
      <c r="F57" s="111">
        <f t="shared" si="10"/>
        <v>13039.736426143181</v>
      </c>
      <c r="G57" s="111">
        <f t="shared" si="10"/>
        <v>19787.855140348314</v>
      </c>
      <c r="H57" s="111">
        <f t="shared" si="10"/>
        <v>27962.909174213368</v>
      </c>
      <c r="I57" s="111">
        <f t="shared" si="10"/>
        <v>37308.050170199582</v>
      </c>
      <c r="J57" s="111">
        <f t="shared" si="10"/>
        <v>47846.67986754937</v>
      </c>
      <c r="K57" s="111">
        <f t="shared" si="10"/>
        <v>59602.668040290009</v>
      </c>
      <c r="L57" s="111">
        <f t="shared" si="10"/>
        <v>83372.011857929305</v>
      </c>
      <c r="M57" s="111">
        <f t="shared" si="10"/>
        <v>108407.89543336525</v>
      </c>
      <c r="N57" s="111">
        <f t="shared" si="10"/>
        <v>134735.64956175379</v>
      </c>
      <c r="O57" s="126">
        <f>N57</f>
        <v>134735.64956175379</v>
      </c>
    </row>
    <row r="58" spans="2:17" x14ac:dyDescent="0.25">
      <c r="B58" s="93" t="s">
        <v>129</v>
      </c>
      <c r="C58" s="117">
        <f>C52+C57</f>
        <v>345067.03333333338</v>
      </c>
      <c r="D58" s="118">
        <f t="shared" ref="D58:O58" si="11">D52+D57</f>
        <v>341958.74613103562</v>
      </c>
      <c r="E58" s="118">
        <f t="shared" si="11"/>
        <v>340551.24719911529</v>
      </c>
      <c r="F58" s="118">
        <f t="shared" si="11"/>
        <v>340511.04314570181</v>
      </c>
      <c r="G58" s="118">
        <f t="shared" si="11"/>
        <v>341872.31634275772</v>
      </c>
      <c r="H58" s="118">
        <f t="shared" si="11"/>
        <v>344670.10372154485</v>
      </c>
      <c r="I58" s="118">
        <f t="shared" si="11"/>
        <v>348567.28606036725</v>
      </c>
      <c r="J58" s="118">
        <f t="shared" si="11"/>
        <v>353664.39792740985</v>
      </c>
      <c r="K58" s="118">
        <f t="shared" si="11"/>
        <v>359985.43791323714</v>
      </c>
      <c r="L58" s="118">
        <f t="shared" si="11"/>
        <v>381189.88458022487</v>
      </c>
      <c r="M58" s="118">
        <f t="shared" si="11"/>
        <v>400804.35606199625</v>
      </c>
      <c r="N58" s="118">
        <f t="shared" si="11"/>
        <v>421717.6698548469</v>
      </c>
      <c r="O58" s="130">
        <f t="shared" si="11"/>
        <v>421717.6698548469</v>
      </c>
    </row>
    <row r="59" spans="2:17" x14ac:dyDescent="0.25">
      <c r="B59" s="120" t="s">
        <v>130</v>
      </c>
      <c r="C59" s="38">
        <f>C47-C52</f>
        <v>1013.1827977023204</v>
      </c>
      <c r="D59" s="39">
        <f>D47-D52</f>
        <v>3685.9406157819903</v>
      </c>
      <c r="E59" s="39">
        <f>E47-E52</f>
        <v>7683.7497311184998</v>
      </c>
      <c r="F59" s="39">
        <f t="shared" ref="F59:O59" si="12">F47-F52</f>
        <v>13039.736426143209</v>
      </c>
      <c r="G59" s="39">
        <f>G47-G52</f>
        <v>19787.855140348373</v>
      </c>
      <c r="H59" s="39">
        <f t="shared" si="12"/>
        <v>27962.909174213419</v>
      </c>
      <c r="I59" s="39">
        <f t="shared" si="12"/>
        <v>37308.050170199596</v>
      </c>
      <c r="J59" s="39">
        <f t="shared" si="12"/>
        <v>47846.679867549392</v>
      </c>
      <c r="K59" s="39">
        <f t="shared" si="12"/>
        <v>59602.668040290067</v>
      </c>
      <c r="L59" s="39">
        <f t="shared" si="12"/>
        <v>83372.011857929348</v>
      </c>
      <c r="M59" s="39">
        <f t="shared" si="12"/>
        <v>108407.89543336525</v>
      </c>
      <c r="N59" s="39">
        <f t="shared" si="12"/>
        <v>134735.64956175379</v>
      </c>
      <c r="O59" s="132">
        <f t="shared" si="12"/>
        <v>134735.64956175379</v>
      </c>
    </row>
    <row r="60" spans="2:17" x14ac:dyDescent="0.25">
      <c r="B60" s="105" t="s">
        <v>131</v>
      </c>
      <c r="C60" s="133">
        <f>IFERROR(C39/C52,"N/A")</f>
        <v>0.13631693583330376</v>
      </c>
      <c r="D60" s="134">
        <f t="shared" ref="D60:N60" si="13">IFERROR(D39/D52,"N/A")</f>
        <v>0.13487756643105306</v>
      </c>
      <c r="E60" s="134">
        <f t="shared" si="13"/>
        <v>0.13834708269629981</v>
      </c>
      <c r="F60" s="134">
        <f t="shared" si="13"/>
        <v>0.1461024996611637</v>
      </c>
      <c r="G60" s="134">
        <f t="shared" si="13"/>
        <v>0.15846459285519432</v>
      </c>
      <c r="H60" s="134">
        <f t="shared" si="13"/>
        <v>0.17577783100606223</v>
      </c>
      <c r="I60" s="134">
        <f t="shared" si="13"/>
        <v>0.19726521276742667</v>
      </c>
      <c r="J60" s="134">
        <f t="shared" si="13"/>
        <v>0.2234372325697018</v>
      </c>
      <c r="K60" s="134">
        <f t="shared" si="13"/>
        <v>0.25462658176295616</v>
      </c>
      <c r="L60" s="134">
        <f t="shared" si="13"/>
        <v>0.33417476595288176</v>
      </c>
      <c r="M60" s="134">
        <f t="shared" si="13"/>
        <v>0.41372259591851451</v>
      </c>
      <c r="N60" s="134">
        <f t="shared" si="13"/>
        <v>0.50078980456012145</v>
      </c>
      <c r="O60" s="135">
        <f>IFERROR(O39/O52,"N/A")</f>
        <v>0.50078980456012145</v>
      </c>
    </row>
    <row r="62" spans="2:17" x14ac:dyDescent="0.25">
      <c r="B62" s="59" t="s">
        <v>105</v>
      </c>
      <c r="C62" s="60" t="s">
        <v>37</v>
      </c>
      <c r="D62" s="61" t="s">
        <v>38</v>
      </c>
      <c r="E62" s="61" t="s">
        <v>39</v>
      </c>
      <c r="F62" s="61" t="s">
        <v>40</v>
      </c>
      <c r="G62" s="61" t="s">
        <v>41</v>
      </c>
      <c r="H62" s="61" t="s">
        <v>42</v>
      </c>
      <c r="I62" s="61" t="s">
        <v>43</v>
      </c>
      <c r="J62" s="61" t="s">
        <v>44</v>
      </c>
      <c r="K62" s="61" t="s">
        <v>45</v>
      </c>
      <c r="L62" s="61" t="s">
        <v>46</v>
      </c>
      <c r="M62" s="61" t="s">
        <v>47</v>
      </c>
      <c r="N62" s="62" t="s">
        <v>48</v>
      </c>
      <c r="O62" s="62" t="s">
        <v>49</v>
      </c>
    </row>
    <row r="63" spans="2:17" x14ac:dyDescent="0.25">
      <c r="B63" s="93" t="s">
        <v>106</v>
      </c>
      <c r="C63" s="94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124"/>
    </row>
    <row r="64" spans="2:17" x14ac:dyDescent="0.25">
      <c r="B64" s="97" t="s">
        <v>107</v>
      </c>
      <c r="C64" s="98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25"/>
    </row>
    <row r="65" spans="2:15" x14ac:dyDescent="0.25">
      <c r="B65" s="101" t="s">
        <v>108</v>
      </c>
      <c r="C65" s="102">
        <v>138718.90118524141</v>
      </c>
      <c r="D65" s="103">
        <v>161956.22799161292</v>
      </c>
      <c r="E65" s="103">
        <v>186212.83093970502</v>
      </c>
      <c r="F65" s="103">
        <v>211504.00694927323</v>
      </c>
      <c r="G65" s="103">
        <v>237845.28245220159</v>
      </c>
      <c r="H65" s="103">
        <v>265252.41683562222</v>
      </c>
      <c r="I65" s="103">
        <v>293741.40593668452</v>
      </c>
      <c r="J65" s="103">
        <v>323328.48558974982</v>
      </c>
      <c r="K65" s="103">
        <v>354030.13522679685</v>
      </c>
      <c r="L65" s="103">
        <v>385863.08153183671</v>
      </c>
      <c r="M65" s="103">
        <v>418844.30215014756</v>
      </c>
      <c r="N65" s="103">
        <v>452991.02945315116</v>
      </c>
      <c r="O65" s="11">
        <v>452991.02945315116</v>
      </c>
    </row>
    <row r="66" spans="2:15" x14ac:dyDescent="0.25">
      <c r="B66" s="34" t="s">
        <v>109</v>
      </c>
      <c r="C66" s="102">
        <v>18435.862971815659</v>
      </c>
      <c r="D66" s="103">
        <v>18574.131944104276</v>
      </c>
      <c r="E66" s="103">
        <v>18713.437933685058</v>
      </c>
      <c r="F66" s="103">
        <v>18853.788718187698</v>
      </c>
      <c r="G66" s="103">
        <v>18995.192133574106</v>
      </c>
      <c r="H66" s="103">
        <v>19137.656074575912</v>
      </c>
      <c r="I66" s="103">
        <v>19281.188495135233</v>
      </c>
      <c r="J66" s="103">
        <v>19425.79740884875</v>
      </c>
      <c r="K66" s="103">
        <v>19571.490889415116</v>
      </c>
      <c r="L66" s="103">
        <v>19718.277071085729</v>
      </c>
      <c r="M66" s="103">
        <v>19866.164149118875</v>
      </c>
      <c r="N66" s="103">
        <v>20015.160380237267</v>
      </c>
      <c r="O66" s="11">
        <v>20015.160380237267</v>
      </c>
    </row>
    <row r="67" spans="2:15" x14ac:dyDescent="0.25">
      <c r="B67" s="34" t="s">
        <v>110</v>
      </c>
      <c r="C67" s="102">
        <v>8799.3522758338804</v>
      </c>
      <c r="D67" s="103">
        <v>8931.3425599713883</v>
      </c>
      <c r="E67" s="103">
        <v>9065.312698370959</v>
      </c>
      <c r="F67" s="103">
        <v>9201.292388846523</v>
      </c>
      <c r="G67" s="103">
        <v>9339.3117746792195</v>
      </c>
      <c r="H67" s="103">
        <v>9479.4014512994072</v>
      </c>
      <c r="I67" s="103">
        <v>9621.5924730688967</v>
      </c>
      <c r="J67" s="103">
        <v>9765.9163601649288</v>
      </c>
      <c r="K67" s="103">
        <v>9912.4051055674008</v>
      </c>
      <c r="L67" s="103">
        <v>10061.091182150913</v>
      </c>
      <c r="M67" s="103">
        <v>10212.007549883174</v>
      </c>
      <c r="N67" s="103">
        <v>10365.187663131421</v>
      </c>
      <c r="O67" s="11">
        <v>10365.187663131421</v>
      </c>
    </row>
    <row r="68" spans="2:15" x14ac:dyDescent="0.25">
      <c r="B68" s="105" t="s">
        <v>111</v>
      </c>
      <c r="C68" s="106">
        <f>SUM(C65:C67)</f>
        <v>165954.11643289094</v>
      </c>
      <c r="D68" s="107">
        <f t="shared" ref="D68:N68" si="14">SUM(D65:D67)</f>
        <v>189461.70249568857</v>
      </c>
      <c r="E68" s="107">
        <f t="shared" si="14"/>
        <v>213991.58157176102</v>
      </c>
      <c r="F68" s="107">
        <f t="shared" si="14"/>
        <v>239559.08805630743</v>
      </c>
      <c r="G68" s="107">
        <f t="shared" si="14"/>
        <v>266179.78636045492</v>
      </c>
      <c r="H68" s="107">
        <f t="shared" si="14"/>
        <v>293869.47436149756</v>
      </c>
      <c r="I68" s="107">
        <f t="shared" si="14"/>
        <v>322644.18690488866</v>
      </c>
      <c r="J68" s="107">
        <f t="shared" si="14"/>
        <v>352520.19935876352</v>
      </c>
      <c r="K68" s="107">
        <f t="shared" si="14"/>
        <v>383514.03122177941</v>
      </c>
      <c r="L68" s="107">
        <f t="shared" si="14"/>
        <v>415642.44978507335</v>
      </c>
      <c r="M68" s="107">
        <f t="shared" si="14"/>
        <v>448922.4738491496</v>
      </c>
      <c r="N68" s="107">
        <f t="shared" si="14"/>
        <v>483371.37749651982</v>
      </c>
      <c r="O68" s="126">
        <f>SUM(O65:O67)</f>
        <v>483371.37749651982</v>
      </c>
    </row>
    <row r="69" spans="2:15" x14ac:dyDescent="0.25">
      <c r="B69" s="109" t="s">
        <v>112</v>
      </c>
      <c r="C69" s="110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27"/>
    </row>
    <row r="70" spans="2:15" x14ac:dyDescent="0.25">
      <c r="B70" s="34" t="s">
        <v>112</v>
      </c>
      <c r="C70" s="102">
        <v>285000</v>
      </c>
      <c r="D70" s="103">
        <v>285000</v>
      </c>
      <c r="E70" s="103">
        <v>285000</v>
      </c>
      <c r="F70" s="103">
        <v>285000</v>
      </c>
      <c r="G70" s="103">
        <v>285000</v>
      </c>
      <c r="H70" s="103">
        <v>285000</v>
      </c>
      <c r="I70" s="103">
        <v>285000</v>
      </c>
      <c r="J70" s="103">
        <v>285000</v>
      </c>
      <c r="K70" s="103">
        <v>285000</v>
      </c>
      <c r="L70" s="103">
        <v>285000</v>
      </c>
      <c r="M70" s="103">
        <v>285000</v>
      </c>
      <c r="N70" s="103">
        <v>285000</v>
      </c>
      <c r="O70" s="128">
        <v>285000</v>
      </c>
    </row>
    <row r="71" spans="2:15" x14ac:dyDescent="0.25">
      <c r="B71" s="101" t="s">
        <v>113</v>
      </c>
      <c r="C71" s="102">
        <v>23833.333333333328</v>
      </c>
      <c r="D71" s="103">
        <v>25666.666666666661</v>
      </c>
      <c r="E71" s="103">
        <v>27499.999999999993</v>
      </c>
      <c r="F71" s="103">
        <v>29333.333333333325</v>
      </c>
      <c r="G71" s="103">
        <v>31166.666666666657</v>
      </c>
      <c r="H71" s="103">
        <v>32999.999999999993</v>
      </c>
      <c r="I71" s="103">
        <v>34833.333333333328</v>
      </c>
      <c r="J71" s="103">
        <v>36666.666666666664</v>
      </c>
      <c r="K71" s="103">
        <v>38500</v>
      </c>
      <c r="L71" s="103">
        <v>40333.333333333336</v>
      </c>
      <c r="M71" s="103">
        <v>42166.666666666672</v>
      </c>
      <c r="N71" s="103">
        <v>44000.000000000007</v>
      </c>
      <c r="O71" s="128">
        <v>44000.000000000007</v>
      </c>
    </row>
    <row r="72" spans="2:15" x14ac:dyDescent="0.25">
      <c r="B72" s="109" t="s">
        <v>114</v>
      </c>
      <c r="C72" s="110">
        <f>C70-C71</f>
        <v>261166.66666666669</v>
      </c>
      <c r="D72" s="111">
        <f t="shared" ref="D72:N72" si="15">D70-D71</f>
        <v>259333.33333333334</v>
      </c>
      <c r="E72" s="111">
        <f t="shared" si="15"/>
        <v>257500</v>
      </c>
      <c r="F72" s="111">
        <f t="shared" si="15"/>
        <v>255666.66666666669</v>
      </c>
      <c r="G72" s="111">
        <f t="shared" si="15"/>
        <v>253833.33333333334</v>
      </c>
      <c r="H72" s="111">
        <f t="shared" si="15"/>
        <v>252000</v>
      </c>
      <c r="I72" s="111">
        <f t="shared" si="15"/>
        <v>250166.66666666669</v>
      </c>
      <c r="J72" s="111">
        <f t="shared" si="15"/>
        <v>248333.33333333334</v>
      </c>
      <c r="K72" s="111">
        <f t="shared" si="15"/>
        <v>246500</v>
      </c>
      <c r="L72" s="111">
        <f t="shared" si="15"/>
        <v>244666.66666666666</v>
      </c>
      <c r="M72" s="111">
        <f t="shared" si="15"/>
        <v>242833.33333333331</v>
      </c>
      <c r="N72" s="111">
        <f t="shared" si="15"/>
        <v>241000</v>
      </c>
      <c r="O72" s="127">
        <f>O70-O71</f>
        <v>241000</v>
      </c>
    </row>
    <row r="73" spans="2:15" x14ac:dyDescent="0.25">
      <c r="B73" s="113" t="s">
        <v>115</v>
      </c>
      <c r="C73" s="98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25"/>
    </row>
    <row r="74" spans="2:15" x14ac:dyDescent="0.25">
      <c r="B74" s="34" t="s">
        <v>116</v>
      </c>
      <c r="C74" s="102">
        <v>15000</v>
      </c>
      <c r="D74" s="103">
        <v>15000</v>
      </c>
      <c r="E74" s="103">
        <v>15000</v>
      </c>
      <c r="F74" s="103">
        <v>15000</v>
      </c>
      <c r="G74" s="103">
        <v>15000</v>
      </c>
      <c r="H74" s="103">
        <v>15000</v>
      </c>
      <c r="I74" s="103">
        <v>15000</v>
      </c>
      <c r="J74" s="103">
        <v>15000</v>
      </c>
      <c r="K74" s="103">
        <v>15000</v>
      </c>
      <c r="L74" s="103">
        <v>15000</v>
      </c>
      <c r="M74" s="103">
        <v>15000</v>
      </c>
      <c r="N74" s="103">
        <v>15000</v>
      </c>
      <c r="O74" s="128">
        <v>15000</v>
      </c>
    </row>
    <row r="75" spans="2:15" x14ac:dyDescent="0.25">
      <c r="B75" s="41" t="s">
        <v>117</v>
      </c>
      <c r="C75" s="110">
        <v>15000</v>
      </c>
      <c r="D75" s="111">
        <v>15000</v>
      </c>
      <c r="E75" s="111">
        <v>15000</v>
      </c>
      <c r="F75" s="111">
        <v>15000</v>
      </c>
      <c r="G75" s="111">
        <v>15000</v>
      </c>
      <c r="H75" s="111">
        <v>15000</v>
      </c>
      <c r="I75" s="111">
        <v>15000</v>
      </c>
      <c r="J75" s="111">
        <v>15000</v>
      </c>
      <c r="K75" s="111">
        <v>15000</v>
      </c>
      <c r="L75" s="111">
        <v>15000</v>
      </c>
      <c r="M75" s="111">
        <v>15000</v>
      </c>
      <c r="N75" s="111">
        <v>15000</v>
      </c>
      <c r="O75" s="127">
        <v>15000</v>
      </c>
    </row>
    <row r="76" spans="2:15" x14ac:dyDescent="0.25">
      <c r="B76" s="93" t="s">
        <v>118</v>
      </c>
      <c r="C76" s="117">
        <f>C68+C72+C75</f>
        <v>442120.78309955762</v>
      </c>
      <c r="D76" s="118">
        <f t="shared" ref="D76:N76" si="16">D68+D72+D75</f>
        <v>463795.03582902194</v>
      </c>
      <c r="E76" s="118">
        <f t="shared" si="16"/>
        <v>486491.58157176105</v>
      </c>
      <c r="F76" s="118">
        <f t="shared" si="16"/>
        <v>510225.75472297415</v>
      </c>
      <c r="G76" s="118">
        <f t="shared" si="16"/>
        <v>535013.11969378823</v>
      </c>
      <c r="H76" s="118">
        <f t="shared" si="16"/>
        <v>560869.47436149756</v>
      </c>
      <c r="I76" s="118">
        <f t="shared" si="16"/>
        <v>587810.85357155534</v>
      </c>
      <c r="J76" s="118">
        <f t="shared" si="16"/>
        <v>615853.53269209689</v>
      </c>
      <c r="K76" s="118">
        <f t="shared" si="16"/>
        <v>645014.03122177941</v>
      </c>
      <c r="L76" s="118">
        <f t="shared" si="16"/>
        <v>675309.11645174003</v>
      </c>
      <c r="M76" s="118">
        <f t="shared" si="16"/>
        <v>706755.80718248291</v>
      </c>
      <c r="N76" s="118">
        <f t="shared" si="16"/>
        <v>739371.37749651982</v>
      </c>
      <c r="O76" s="130">
        <f>O68+O72+O75</f>
        <v>739371.37749651982</v>
      </c>
    </row>
    <row r="77" spans="2:15" x14ac:dyDescent="0.25">
      <c r="B77" s="93" t="s">
        <v>119</v>
      </c>
      <c r="C77" s="114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31"/>
    </row>
    <row r="78" spans="2:15" x14ac:dyDescent="0.25">
      <c r="B78" s="97" t="s">
        <v>120</v>
      </c>
      <c r="C78" s="98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25"/>
    </row>
    <row r="79" spans="2:15" x14ac:dyDescent="0.25">
      <c r="B79" s="34" t="s">
        <v>121</v>
      </c>
      <c r="C79" s="102">
        <v>10030.069186406588</v>
      </c>
      <c r="D79" s="103">
        <v>10306.152376869804</v>
      </c>
      <c r="E79" s="103">
        <v>10586.37681518996</v>
      </c>
      <c r="F79" s="103">
        <v>10870.80462008492</v>
      </c>
      <c r="G79" s="103">
        <v>11159.498842053301</v>
      </c>
      <c r="H79" s="103">
        <v>11452.523477351218</v>
      </c>
      <c r="I79" s="103">
        <v>11749.943482178594</v>
      </c>
      <c r="J79" s="103">
        <v>12051.824787078382</v>
      </c>
      <c r="K79" s="103">
        <v>12358.234311551667</v>
      </c>
      <c r="L79" s="103">
        <v>12669.239978892056</v>
      </c>
      <c r="M79" s="103">
        <v>12984.910731242544</v>
      </c>
      <c r="N79" s="103">
        <v>13305.316544878293</v>
      </c>
      <c r="O79" s="128">
        <v>13305.316544878293</v>
      </c>
    </row>
    <row r="80" spans="2:15" x14ac:dyDescent="0.25">
      <c r="B80" s="101" t="s">
        <v>122</v>
      </c>
      <c r="C80" s="102">
        <v>271190</v>
      </c>
      <c r="D80" s="103">
        <v>265420</v>
      </c>
      <c r="E80" s="103">
        <v>259650</v>
      </c>
      <c r="F80" s="103">
        <v>253880</v>
      </c>
      <c r="G80" s="103">
        <v>248110</v>
      </c>
      <c r="H80" s="103">
        <v>242340</v>
      </c>
      <c r="I80" s="103">
        <v>236570</v>
      </c>
      <c r="J80" s="103">
        <v>230800</v>
      </c>
      <c r="K80" s="103">
        <v>225030</v>
      </c>
      <c r="L80" s="103">
        <v>219260</v>
      </c>
      <c r="M80" s="103">
        <v>213490</v>
      </c>
      <c r="N80" s="103">
        <v>207720</v>
      </c>
      <c r="O80" s="128">
        <v>207720</v>
      </c>
    </row>
    <row r="81" spans="2:17" x14ac:dyDescent="0.25">
      <c r="B81" s="105" t="s">
        <v>123</v>
      </c>
      <c r="C81" s="106">
        <v>281220.06918640656</v>
      </c>
      <c r="D81" s="107">
        <v>275726.15237686981</v>
      </c>
      <c r="E81" s="107">
        <v>270236.37681518996</v>
      </c>
      <c r="F81" s="107">
        <v>264750.80462008493</v>
      </c>
      <c r="G81" s="107">
        <v>259269.49884205329</v>
      </c>
      <c r="H81" s="107">
        <v>253792.52347735121</v>
      </c>
      <c r="I81" s="107">
        <v>248319.94348217858</v>
      </c>
      <c r="J81" s="107">
        <v>242851.82478707837</v>
      </c>
      <c r="K81" s="107">
        <v>237388.23431155167</v>
      </c>
      <c r="L81" s="107">
        <v>231929.23997889206</v>
      </c>
      <c r="M81" s="107">
        <v>226474.91073124253</v>
      </c>
      <c r="N81" s="107">
        <v>221025.3165448783</v>
      </c>
      <c r="O81" s="126">
        <v>221025.3165448783</v>
      </c>
    </row>
    <row r="82" spans="2:17" x14ac:dyDescent="0.25">
      <c r="B82" s="109" t="s">
        <v>124</v>
      </c>
      <c r="C82" s="110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25"/>
    </row>
    <row r="83" spans="2:17" x14ac:dyDescent="0.25">
      <c r="B83" s="101" t="s">
        <v>125</v>
      </c>
      <c r="C83" s="102">
        <v>0</v>
      </c>
      <c r="D83" s="103">
        <v>0</v>
      </c>
      <c r="E83" s="103">
        <v>0</v>
      </c>
      <c r="F83" s="103">
        <v>0</v>
      </c>
      <c r="G83" s="103">
        <v>0</v>
      </c>
      <c r="H83" s="103">
        <v>0</v>
      </c>
      <c r="I83" s="103">
        <v>0</v>
      </c>
      <c r="J83" s="103">
        <v>0</v>
      </c>
      <c r="K83" s="103">
        <v>0</v>
      </c>
      <c r="L83" s="103">
        <v>0</v>
      </c>
      <c r="M83" s="103">
        <v>0</v>
      </c>
      <c r="N83" s="103">
        <v>0</v>
      </c>
      <c r="O83" s="128">
        <v>0</v>
      </c>
    </row>
    <row r="84" spans="2:17" x14ac:dyDescent="0.25">
      <c r="B84" s="101" t="s">
        <v>126</v>
      </c>
      <c r="C84" s="102">
        <v>134735.64956175379</v>
      </c>
      <c r="D84" s="103">
        <v>160900.713913151</v>
      </c>
      <c r="E84" s="103">
        <v>188068.88345215208</v>
      </c>
      <c r="F84" s="103">
        <v>216255.20475657104</v>
      </c>
      <c r="G84" s="103">
        <v>245474.95010288915</v>
      </c>
      <c r="H84" s="103">
        <v>275743.62085173489</v>
      </c>
      <c r="I84" s="103">
        <v>307076.95088414621</v>
      </c>
      <c r="J84" s="103">
        <v>339490.91008937662</v>
      </c>
      <c r="K84" s="103">
        <v>373001.70790501835</v>
      </c>
      <c r="L84" s="103">
        <v>407625.79691022757</v>
      </c>
      <c r="M84" s="103">
        <v>443379.87647284783</v>
      </c>
      <c r="N84" s="103">
        <v>480280.89645124023</v>
      </c>
      <c r="O84" s="128">
        <v>480280.89645124023</v>
      </c>
    </row>
    <row r="85" spans="2:17" x14ac:dyDescent="0.25">
      <c r="B85" s="101" t="s">
        <v>127</v>
      </c>
      <c r="C85" s="102">
        <v>26165.064351397206</v>
      </c>
      <c r="D85" s="103">
        <v>27168.169539001068</v>
      </c>
      <c r="E85" s="103">
        <v>28186.321304418958</v>
      </c>
      <c r="F85" s="103">
        <v>29219.745346318123</v>
      </c>
      <c r="G85" s="103">
        <v>30268.670748845761</v>
      </c>
      <c r="H85" s="103">
        <v>31333.330032411348</v>
      </c>
      <c r="I85" s="103">
        <v>32413.959205230392</v>
      </c>
      <c r="J85" s="103">
        <v>33510.797815641723</v>
      </c>
      <c r="K85" s="103">
        <v>34624.089005209215</v>
      </c>
      <c r="L85" s="103">
        <v>35754.079562620253</v>
      </c>
      <c r="M85" s="103">
        <v>36901.019978392418</v>
      </c>
      <c r="N85" s="103">
        <v>38065.164500401188</v>
      </c>
      <c r="O85" s="128">
        <v>38065.164500401188</v>
      </c>
      <c r="Q85" s="2"/>
    </row>
    <row r="86" spans="2:17" x14ac:dyDescent="0.25">
      <c r="B86" s="109" t="s">
        <v>128</v>
      </c>
      <c r="C86" s="110">
        <f t="shared" ref="C86:N86" si="17">SUM(C83:C85)</f>
        <v>160900.713913151</v>
      </c>
      <c r="D86" s="111">
        <f t="shared" si="17"/>
        <v>188068.88345215208</v>
      </c>
      <c r="E86" s="111">
        <f t="shared" si="17"/>
        <v>216255.20475657104</v>
      </c>
      <c r="F86" s="111">
        <f t="shared" si="17"/>
        <v>245474.95010288915</v>
      </c>
      <c r="G86" s="111">
        <f t="shared" si="17"/>
        <v>275743.62085173489</v>
      </c>
      <c r="H86" s="111">
        <f t="shared" si="17"/>
        <v>307076.95088414621</v>
      </c>
      <c r="I86" s="111">
        <f t="shared" si="17"/>
        <v>339490.91008937662</v>
      </c>
      <c r="J86" s="111">
        <f t="shared" si="17"/>
        <v>373001.70790501835</v>
      </c>
      <c r="K86" s="111">
        <f t="shared" si="17"/>
        <v>407625.79691022757</v>
      </c>
      <c r="L86" s="111">
        <f t="shared" si="17"/>
        <v>443379.87647284783</v>
      </c>
      <c r="M86" s="111">
        <f t="shared" si="17"/>
        <v>480280.89645124023</v>
      </c>
      <c r="N86" s="111">
        <f t="shared" si="17"/>
        <v>518346.06095164141</v>
      </c>
      <c r="O86" s="126">
        <f>N86</f>
        <v>518346.06095164141</v>
      </c>
    </row>
    <row r="87" spans="2:17" x14ac:dyDescent="0.25">
      <c r="B87" s="93" t="s">
        <v>129</v>
      </c>
      <c r="C87" s="117">
        <f>C81+C86</f>
        <v>442120.78309955756</v>
      </c>
      <c r="D87" s="118">
        <f t="shared" ref="D87:O87" si="18">D81+D86</f>
        <v>463795.03582902189</v>
      </c>
      <c r="E87" s="118">
        <f t="shared" si="18"/>
        <v>486491.58157176099</v>
      </c>
      <c r="F87" s="118">
        <f t="shared" si="18"/>
        <v>510225.75472297409</v>
      </c>
      <c r="G87" s="118">
        <f t="shared" si="18"/>
        <v>535013.11969378823</v>
      </c>
      <c r="H87" s="118">
        <f t="shared" si="18"/>
        <v>560869.47436149744</v>
      </c>
      <c r="I87" s="118">
        <f t="shared" si="18"/>
        <v>587810.85357155523</v>
      </c>
      <c r="J87" s="118">
        <f t="shared" si="18"/>
        <v>615853.53269209666</v>
      </c>
      <c r="K87" s="118">
        <f t="shared" si="18"/>
        <v>645014.0312217793</v>
      </c>
      <c r="L87" s="118">
        <f t="shared" si="18"/>
        <v>675309.11645173992</v>
      </c>
      <c r="M87" s="118">
        <f t="shared" si="18"/>
        <v>706755.80718248279</v>
      </c>
      <c r="N87" s="118">
        <f t="shared" si="18"/>
        <v>739371.37749651971</v>
      </c>
      <c r="O87" s="130">
        <f t="shared" si="18"/>
        <v>739371.37749651971</v>
      </c>
    </row>
    <row r="88" spans="2:17" x14ac:dyDescent="0.25">
      <c r="B88" s="120" t="s">
        <v>130</v>
      </c>
      <c r="C88" s="38">
        <f>C76-C81</f>
        <v>160900.71391315106</v>
      </c>
      <c r="D88" s="39">
        <f>D76-D81</f>
        <v>188068.88345215213</v>
      </c>
      <c r="E88" s="39">
        <f>E76-E81</f>
        <v>216255.2047565711</v>
      </c>
      <c r="F88" s="39">
        <f t="shared" ref="F88" si="19">F76-F81</f>
        <v>245474.95010288921</v>
      </c>
      <c r="G88" s="39">
        <f>G76-G81</f>
        <v>275743.62085173494</v>
      </c>
      <c r="H88" s="39">
        <f t="shared" ref="H88:O88" si="20">H76-H81</f>
        <v>307076.95088414638</v>
      </c>
      <c r="I88" s="39">
        <f t="shared" si="20"/>
        <v>339490.91008937673</v>
      </c>
      <c r="J88" s="39">
        <f t="shared" si="20"/>
        <v>373001.70790501853</v>
      </c>
      <c r="K88" s="39">
        <f t="shared" si="20"/>
        <v>407625.79691022774</v>
      </c>
      <c r="L88" s="39">
        <f t="shared" si="20"/>
        <v>443379.876472848</v>
      </c>
      <c r="M88" s="39">
        <f t="shared" si="20"/>
        <v>480280.89645124041</v>
      </c>
      <c r="N88" s="39">
        <f t="shared" si="20"/>
        <v>518346.06095164153</v>
      </c>
      <c r="O88" s="132">
        <f t="shared" si="20"/>
        <v>518346.06095164153</v>
      </c>
    </row>
    <row r="89" spans="2:17" x14ac:dyDescent="0.25">
      <c r="B89" s="105" t="s">
        <v>131</v>
      </c>
      <c r="C89" s="133">
        <f>IFERROR(C68/C81,"N/A")</f>
        <v>0.59012188181665071</v>
      </c>
      <c r="D89" s="134">
        <f t="shared" ref="D89:N89" si="21">IFERROR(D68/D81,"N/A")</f>
        <v>0.68713722243049069</v>
      </c>
      <c r="E89" s="134">
        <f t="shared" si="21"/>
        <v>0.7918681566623661</v>
      </c>
      <c r="F89" s="134">
        <f t="shared" si="21"/>
        <v>0.90484744097406089</v>
      </c>
      <c r="G89" s="134">
        <f t="shared" si="21"/>
        <v>1.0266529134713658</v>
      </c>
      <c r="H89" s="134">
        <f t="shared" si="21"/>
        <v>1.1579122597270792</v>
      </c>
      <c r="I89" s="134">
        <f t="shared" si="21"/>
        <v>1.2993083937619541</v>
      </c>
      <c r="J89" s="134">
        <f t="shared" si="21"/>
        <v>1.4515855487923037</v>
      </c>
      <c r="K89" s="134">
        <f t="shared" si="21"/>
        <v>1.6155561893537242</v>
      </c>
      <c r="L89" s="134">
        <f t="shared" si="21"/>
        <v>1.7921088769268638</v>
      </c>
      <c r="M89" s="134">
        <f t="shared" si="21"/>
        <v>1.982217246050205</v>
      </c>
      <c r="N89" s="134">
        <f t="shared" si="21"/>
        <v>2.1869502781522914</v>
      </c>
      <c r="O89" s="135">
        <f>IFERROR(O68/O81,"N/A")</f>
        <v>2.1869502781522914</v>
      </c>
    </row>
    <row r="90" spans="2:17" x14ac:dyDescent="0.25"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2"/>
    </row>
    <row r="91" spans="2:17" x14ac:dyDescent="0.25">
      <c r="B91" s="59" t="s">
        <v>105</v>
      </c>
      <c r="C91" s="60" t="s">
        <v>50</v>
      </c>
      <c r="D91" s="61" t="s">
        <v>51</v>
      </c>
      <c r="E91" s="61" t="s">
        <v>52</v>
      </c>
      <c r="F91" s="61" t="s">
        <v>53</v>
      </c>
      <c r="G91" s="61" t="s">
        <v>54</v>
      </c>
      <c r="H91" s="61" t="s">
        <v>55</v>
      </c>
      <c r="I91" s="61" t="s">
        <v>56</v>
      </c>
      <c r="J91" s="61" t="s">
        <v>57</v>
      </c>
      <c r="K91" s="61" t="s">
        <v>58</v>
      </c>
      <c r="L91" s="61" t="s">
        <v>59</v>
      </c>
      <c r="M91" s="61" t="s">
        <v>60</v>
      </c>
      <c r="N91" s="62" t="s">
        <v>61</v>
      </c>
      <c r="O91" s="62" t="s">
        <v>62</v>
      </c>
    </row>
    <row r="92" spans="2:17" x14ac:dyDescent="0.25">
      <c r="B92" s="93" t="s">
        <v>106</v>
      </c>
      <c r="C92" s="94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124"/>
    </row>
    <row r="93" spans="2:17" x14ac:dyDescent="0.25">
      <c r="B93" s="97" t="s">
        <v>107</v>
      </c>
      <c r="C93" s="98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125"/>
    </row>
    <row r="94" spans="2:17" x14ac:dyDescent="0.25">
      <c r="B94" s="101" t="s">
        <v>108</v>
      </c>
      <c r="C94" s="102">
        <v>486460.95258547267</v>
      </c>
      <c r="D94" s="103">
        <v>520999.41914801544</v>
      </c>
      <c r="E94" s="103">
        <v>556342.0970287018</v>
      </c>
      <c r="F94" s="103">
        <v>592497.03085511771</v>
      </c>
      <c r="G94" s="103">
        <v>629472.34571369702</v>
      </c>
      <c r="H94" s="103">
        <v>667276.24795437278</v>
      </c>
      <c r="I94" s="103">
        <v>705917.02600327542</v>
      </c>
      <c r="J94" s="103">
        <v>745403.05118355819</v>
      </c>
      <c r="K94" s="103">
        <v>785742.77854443132</v>
      </c>
      <c r="L94" s="103">
        <v>826944.74769848667</v>
      </c>
      <c r="M94" s="103">
        <v>869017.58366739575</v>
      </c>
      <c r="N94" s="103">
        <v>911969.99773606565</v>
      </c>
      <c r="O94" s="11">
        <v>911969.99773606565</v>
      </c>
    </row>
    <row r="95" spans="2:17" x14ac:dyDescent="0.25">
      <c r="B95" s="34" t="s">
        <v>109</v>
      </c>
      <c r="C95" s="102">
        <v>20115.236182138451</v>
      </c>
      <c r="D95" s="103">
        <v>20215.812363049143</v>
      </c>
      <c r="E95" s="103">
        <v>20316.891424864385</v>
      </c>
      <c r="F95" s="103">
        <v>20418.475881988707</v>
      </c>
      <c r="G95" s="103">
        <v>20520.568261398646</v>
      </c>
      <c r="H95" s="103">
        <v>20623.171102705637</v>
      </c>
      <c r="I95" s="103">
        <v>20726.286958219163</v>
      </c>
      <c r="J95" s="103">
        <v>20829.918393010255</v>
      </c>
      <c r="K95" s="103">
        <v>20934.067984975303</v>
      </c>
      <c r="L95" s="103">
        <v>21038.738324900176</v>
      </c>
      <c r="M95" s="103">
        <v>21143.932016524675</v>
      </c>
      <c r="N95" s="103">
        <v>21249.651676607296</v>
      </c>
      <c r="O95" s="11">
        <v>21249.651676607296</v>
      </c>
    </row>
    <row r="96" spans="2:17" x14ac:dyDescent="0.25">
      <c r="B96" s="34" t="s">
        <v>110</v>
      </c>
      <c r="C96" s="102">
        <v>10468.839539762736</v>
      </c>
      <c r="D96" s="103">
        <v>10573.527935160362</v>
      </c>
      <c r="E96" s="103">
        <v>10679.263214511968</v>
      </c>
      <c r="F96" s="103">
        <v>10786.055846657087</v>
      </c>
      <c r="G96" s="103">
        <v>10893.916405123658</v>
      </c>
      <c r="H96" s="103">
        <v>11002.855569174895</v>
      </c>
      <c r="I96" s="103">
        <v>11112.884124866643</v>
      </c>
      <c r="J96" s="103">
        <v>11224.012966115311</v>
      </c>
      <c r="K96" s="103">
        <v>11336.253095776463</v>
      </c>
      <c r="L96" s="103">
        <v>11449.615626734228</v>
      </c>
      <c r="M96" s="103">
        <v>11564.11178300157</v>
      </c>
      <c r="N96" s="103">
        <v>11679.752900831587</v>
      </c>
      <c r="O96" s="11">
        <v>11679.752900831587</v>
      </c>
    </row>
    <row r="97" spans="2:15" x14ac:dyDescent="0.25">
      <c r="B97" s="105" t="s">
        <v>111</v>
      </c>
      <c r="C97" s="106">
        <f>SUM(C94:C96)</f>
        <v>517045.02830737387</v>
      </c>
      <c r="D97" s="107">
        <f t="shared" ref="D97:N97" si="22">SUM(D94:D96)</f>
        <v>551788.7594462249</v>
      </c>
      <c r="E97" s="107">
        <f t="shared" si="22"/>
        <v>587338.25166807813</v>
      </c>
      <c r="F97" s="107">
        <f t="shared" si="22"/>
        <v>623701.56258376362</v>
      </c>
      <c r="G97" s="107">
        <f t="shared" si="22"/>
        <v>660886.83038021938</v>
      </c>
      <c r="H97" s="107">
        <f t="shared" si="22"/>
        <v>698902.27462625329</v>
      </c>
      <c r="I97" s="107">
        <f t="shared" si="22"/>
        <v>737756.19708636124</v>
      </c>
      <c r="J97" s="107">
        <f t="shared" si="22"/>
        <v>777456.98254268372</v>
      </c>
      <c r="K97" s="107">
        <f t="shared" si="22"/>
        <v>818013.09962518304</v>
      </c>
      <c r="L97" s="107">
        <f t="shared" si="22"/>
        <v>859433.10165012104</v>
      </c>
      <c r="M97" s="107">
        <f t="shared" si="22"/>
        <v>901725.62746692204</v>
      </c>
      <c r="N97" s="107">
        <f t="shared" si="22"/>
        <v>944899.4023135046</v>
      </c>
      <c r="O97" s="126">
        <f>SUM(O94:O96)</f>
        <v>944899.4023135046</v>
      </c>
    </row>
    <row r="98" spans="2:15" x14ac:dyDescent="0.25">
      <c r="B98" s="109" t="s">
        <v>112</v>
      </c>
      <c r="C98" s="110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27"/>
    </row>
    <row r="99" spans="2:15" x14ac:dyDescent="0.25">
      <c r="B99" s="34" t="s">
        <v>112</v>
      </c>
      <c r="C99" s="102">
        <v>285000</v>
      </c>
      <c r="D99" s="103">
        <v>285000</v>
      </c>
      <c r="E99" s="103">
        <v>285000</v>
      </c>
      <c r="F99" s="103">
        <v>285000</v>
      </c>
      <c r="G99" s="103">
        <v>285000</v>
      </c>
      <c r="H99" s="103">
        <v>285000</v>
      </c>
      <c r="I99" s="103">
        <v>285000</v>
      </c>
      <c r="J99" s="103">
        <v>285000</v>
      </c>
      <c r="K99" s="103">
        <v>285000</v>
      </c>
      <c r="L99" s="103">
        <v>285000</v>
      </c>
      <c r="M99" s="103">
        <v>285000</v>
      </c>
      <c r="N99" s="103">
        <v>285000</v>
      </c>
      <c r="O99" s="128">
        <v>285000</v>
      </c>
    </row>
    <row r="100" spans="2:15" x14ac:dyDescent="0.25">
      <c r="B100" s="101" t="s">
        <v>113</v>
      </c>
      <c r="C100" s="102">
        <v>45833.333333333343</v>
      </c>
      <c r="D100" s="103">
        <v>47666.666666666679</v>
      </c>
      <c r="E100" s="103">
        <v>49500.000000000015</v>
      </c>
      <c r="F100" s="103">
        <v>51333.33333333335</v>
      </c>
      <c r="G100" s="103">
        <v>53166.666666666686</v>
      </c>
      <c r="H100" s="103">
        <v>55000.000000000022</v>
      </c>
      <c r="I100" s="103">
        <v>56833.333333333358</v>
      </c>
      <c r="J100" s="103">
        <v>58666.666666666693</v>
      </c>
      <c r="K100" s="103">
        <v>60500.000000000029</v>
      </c>
      <c r="L100" s="103">
        <v>62333.333333333365</v>
      </c>
      <c r="M100" s="103">
        <v>64166.666666666701</v>
      </c>
      <c r="N100" s="103">
        <v>66000.000000000029</v>
      </c>
      <c r="O100" s="128">
        <v>66000.000000000029</v>
      </c>
    </row>
    <row r="101" spans="2:15" x14ac:dyDescent="0.25">
      <c r="B101" s="109" t="s">
        <v>114</v>
      </c>
      <c r="C101" s="110">
        <f>C99-C100</f>
        <v>239166.66666666666</v>
      </c>
      <c r="D101" s="111">
        <f t="shared" ref="D101:N101" si="23">D99-D100</f>
        <v>237333.33333333331</v>
      </c>
      <c r="E101" s="111">
        <f t="shared" si="23"/>
        <v>235500</v>
      </c>
      <c r="F101" s="111">
        <f t="shared" si="23"/>
        <v>233666.66666666666</v>
      </c>
      <c r="G101" s="111">
        <f t="shared" si="23"/>
        <v>231833.33333333331</v>
      </c>
      <c r="H101" s="111">
        <f t="shared" si="23"/>
        <v>229999.99999999997</v>
      </c>
      <c r="I101" s="111">
        <f t="shared" si="23"/>
        <v>228166.66666666663</v>
      </c>
      <c r="J101" s="111">
        <f t="shared" si="23"/>
        <v>226333.33333333331</v>
      </c>
      <c r="K101" s="111">
        <f t="shared" si="23"/>
        <v>224499.99999999997</v>
      </c>
      <c r="L101" s="111">
        <f t="shared" si="23"/>
        <v>222666.66666666663</v>
      </c>
      <c r="M101" s="111">
        <f t="shared" si="23"/>
        <v>220833.33333333331</v>
      </c>
      <c r="N101" s="111">
        <f t="shared" si="23"/>
        <v>218999.99999999997</v>
      </c>
      <c r="O101" s="127">
        <f>O99-O100</f>
        <v>218999.99999999997</v>
      </c>
    </row>
    <row r="102" spans="2:15" x14ac:dyDescent="0.25">
      <c r="B102" s="113" t="s">
        <v>115</v>
      </c>
      <c r="C102" s="98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125"/>
    </row>
    <row r="103" spans="2:15" x14ac:dyDescent="0.25">
      <c r="B103" s="34" t="s">
        <v>116</v>
      </c>
      <c r="C103" s="102">
        <v>15000</v>
      </c>
      <c r="D103" s="103">
        <v>15000</v>
      </c>
      <c r="E103" s="103">
        <v>15000</v>
      </c>
      <c r="F103" s="103">
        <v>15000</v>
      </c>
      <c r="G103" s="103">
        <v>15000</v>
      </c>
      <c r="H103" s="103">
        <v>15000</v>
      </c>
      <c r="I103" s="103">
        <v>15000</v>
      </c>
      <c r="J103" s="103">
        <v>15000</v>
      </c>
      <c r="K103" s="103">
        <v>15000</v>
      </c>
      <c r="L103" s="103">
        <v>15000</v>
      </c>
      <c r="M103" s="103">
        <v>15000</v>
      </c>
      <c r="N103" s="103">
        <v>15000</v>
      </c>
      <c r="O103" s="128">
        <v>15000</v>
      </c>
    </row>
    <row r="104" spans="2:15" x14ac:dyDescent="0.25">
      <c r="B104" s="41" t="s">
        <v>117</v>
      </c>
      <c r="C104" s="110">
        <v>15000</v>
      </c>
      <c r="D104" s="111">
        <v>15000</v>
      </c>
      <c r="E104" s="111">
        <v>15000</v>
      </c>
      <c r="F104" s="111">
        <v>15000</v>
      </c>
      <c r="G104" s="111">
        <v>15000</v>
      </c>
      <c r="H104" s="111">
        <v>15000</v>
      </c>
      <c r="I104" s="111">
        <v>15000</v>
      </c>
      <c r="J104" s="111">
        <v>15000</v>
      </c>
      <c r="K104" s="111">
        <v>15000</v>
      </c>
      <c r="L104" s="111">
        <v>15000</v>
      </c>
      <c r="M104" s="111">
        <v>15000</v>
      </c>
      <c r="N104" s="111">
        <v>15000</v>
      </c>
      <c r="O104" s="127">
        <v>15000</v>
      </c>
    </row>
    <row r="105" spans="2:15" x14ac:dyDescent="0.25">
      <c r="B105" s="93" t="s">
        <v>118</v>
      </c>
      <c r="C105" s="117">
        <f>C97+C101+C104</f>
        <v>771211.6949740405</v>
      </c>
      <c r="D105" s="118">
        <f t="shared" ref="D105:N105" si="24">D97+D101+D104</f>
        <v>804122.09277955815</v>
      </c>
      <c r="E105" s="118">
        <f t="shared" si="24"/>
        <v>837838.25166807813</v>
      </c>
      <c r="F105" s="118">
        <f t="shared" si="24"/>
        <v>872368.22925043025</v>
      </c>
      <c r="G105" s="118">
        <f t="shared" si="24"/>
        <v>907720.16371355276</v>
      </c>
      <c r="H105" s="118">
        <f t="shared" si="24"/>
        <v>943902.27462625329</v>
      </c>
      <c r="I105" s="118">
        <f t="shared" si="24"/>
        <v>980922.86375302786</v>
      </c>
      <c r="J105" s="118">
        <f t="shared" si="24"/>
        <v>1018790.3158760171</v>
      </c>
      <c r="K105" s="118">
        <f t="shared" si="24"/>
        <v>1057513.099625183</v>
      </c>
      <c r="L105" s="118">
        <f t="shared" si="24"/>
        <v>1097099.7683167877</v>
      </c>
      <c r="M105" s="118">
        <f t="shared" si="24"/>
        <v>1137558.9608002554</v>
      </c>
      <c r="N105" s="118">
        <f t="shared" si="24"/>
        <v>1178899.4023135046</v>
      </c>
      <c r="O105" s="130">
        <f>O97+O101+O104</f>
        <v>1178899.4023135046</v>
      </c>
    </row>
    <row r="106" spans="2:15" x14ac:dyDescent="0.25">
      <c r="B106" s="93" t="s">
        <v>119</v>
      </c>
      <c r="C106" s="114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31"/>
    </row>
    <row r="107" spans="2:15" x14ac:dyDescent="0.25">
      <c r="B107" s="97" t="s">
        <v>120</v>
      </c>
      <c r="C107" s="98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125"/>
    </row>
    <row r="108" spans="2:15" x14ac:dyDescent="0.25">
      <c r="B108" s="34" t="s">
        <v>121</v>
      </c>
      <c r="C108" s="102">
        <v>13249.827401271818</v>
      </c>
      <c r="D108" s="103">
        <v>13468.803414504278</v>
      </c>
      <c r="E108" s="103">
        <v>13689.969187869063</v>
      </c>
      <c r="F108" s="103">
        <v>13913.346618967502</v>
      </c>
      <c r="G108" s="103">
        <v>14138.957824376919</v>
      </c>
      <c r="H108" s="103">
        <v>14366.825141840429</v>
      </c>
      <c r="I108" s="103">
        <v>14596.971132478573</v>
      </c>
      <c r="J108" s="103">
        <v>14829.418583023102</v>
      </c>
      <c r="K108" s="103">
        <v>15064.190508073072</v>
      </c>
      <c r="L108" s="103">
        <v>15301.310152373546</v>
      </c>
      <c r="M108" s="103">
        <v>15540.80099311702</v>
      </c>
      <c r="N108" s="103">
        <v>15782.686742267937</v>
      </c>
      <c r="O108" s="128">
        <v>15782.686742267937</v>
      </c>
    </row>
    <row r="109" spans="2:15" x14ac:dyDescent="0.25">
      <c r="B109" s="101" t="s">
        <v>122</v>
      </c>
      <c r="C109" s="102">
        <v>201950</v>
      </c>
      <c r="D109" s="103">
        <v>196180</v>
      </c>
      <c r="E109" s="103">
        <v>190410</v>
      </c>
      <c r="F109" s="103">
        <v>184640</v>
      </c>
      <c r="G109" s="103">
        <v>178870</v>
      </c>
      <c r="H109" s="103">
        <v>173100</v>
      </c>
      <c r="I109" s="103">
        <v>167330</v>
      </c>
      <c r="J109" s="103">
        <v>161560</v>
      </c>
      <c r="K109" s="103">
        <v>155790</v>
      </c>
      <c r="L109" s="103">
        <v>150020</v>
      </c>
      <c r="M109" s="103">
        <v>144250</v>
      </c>
      <c r="N109" s="103">
        <v>138480</v>
      </c>
      <c r="O109" s="128">
        <v>138480</v>
      </c>
    </row>
    <row r="110" spans="2:15" x14ac:dyDescent="0.25">
      <c r="B110" s="105" t="s">
        <v>123</v>
      </c>
      <c r="C110" s="106">
        <v>215199.82740127182</v>
      </c>
      <c r="D110" s="107">
        <v>209648.80341450428</v>
      </c>
      <c r="E110" s="107">
        <v>204099.96918786905</v>
      </c>
      <c r="F110" s="107">
        <v>198553.34661896751</v>
      </c>
      <c r="G110" s="107">
        <v>193008.95782437691</v>
      </c>
      <c r="H110" s="107">
        <v>187466.82514184044</v>
      </c>
      <c r="I110" s="107">
        <v>181926.97113247856</v>
      </c>
      <c r="J110" s="107">
        <v>176389.4185830231</v>
      </c>
      <c r="K110" s="107">
        <v>170854.19050807308</v>
      </c>
      <c r="L110" s="107">
        <v>165321.31015237354</v>
      </c>
      <c r="M110" s="107">
        <v>159790.80099311701</v>
      </c>
      <c r="N110" s="107">
        <v>154262.68674226795</v>
      </c>
      <c r="O110" s="126">
        <v>154262.68674226795</v>
      </c>
    </row>
    <row r="111" spans="2:15" x14ac:dyDescent="0.25">
      <c r="B111" s="109" t="s">
        <v>124</v>
      </c>
      <c r="C111" s="110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25"/>
    </row>
    <row r="112" spans="2:15" x14ac:dyDescent="0.25">
      <c r="B112" s="101" t="s">
        <v>125</v>
      </c>
      <c r="C112" s="102">
        <v>0</v>
      </c>
      <c r="D112" s="103">
        <v>0</v>
      </c>
      <c r="E112" s="103">
        <v>0</v>
      </c>
      <c r="F112" s="103">
        <v>0</v>
      </c>
      <c r="G112" s="103">
        <v>0</v>
      </c>
      <c r="H112" s="103">
        <v>0</v>
      </c>
      <c r="I112" s="103">
        <v>0</v>
      </c>
      <c r="J112" s="103">
        <v>0</v>
      </c>
      <c r="K112" s="103">
        <v>0</v>
      </c>
      <c r="L112" s="103">
        <v>0</v>
      </c>
      <c r="M112" s="103">
        <v>0</v>
      </c>
      <c r="N112" s="103">
        <v>0</v>
      </c>
      <c r="O112" s="128">
        <v>0</v>
      </c>
    </row>
    <row r="113" spans="2:15" x14ac:dyDescent="0.25">
      <c r="B113" s="101" t="s">
        <v>126</v>
      </c>
      <c r="C113" s="102">
        <v>518346.06095164141</v>
      </c>
      <c r="D113" s="103">
        <v>556011.86757276859</v>
      </c>
      <c r="E113" s="103">
        <v>594473.28936505388</v>
      </c>
      <c r="F113" s="103">
        <v>633738.28248020902</v>
      </c>
      <c r="G113" s="103">
        <v>673814.88263146265</v>
      </c>
      <c r="H113" s="103">
        <v>714711.20588917576</v>
      </c>
      <c r="I113" s="103">
        <v>756435.44948441291</v>
      </c>
      <c r="J113" s="103">
        <v>798995.8926205493</v>
      </c>
      <c r="K113" s="103">
        <v>842400.89729299396</v>
      </c>
      <c r="L113" s="103">
        <v>886658.90911711007</v>
      </c>
      <c r="M113" s="103">
        <v>931778.45816441427</v>
      </c>
      <c r="N113" s="103">
        <v>977768.15980713838</v>
      </c>
      <c r="O113" s="128">
        <v>977768.15980713838</v>
      </c>
    </row>
    <row r="114" spans="2:15" x14ac:dyDescent="0.25">
      <c r="B114" s="101" t="s">
        <v>127</v>
      </c>
      <c r="C114" s="102">
        <v>37665.806621127129</v>
      </c>
      <c r="D114" s="103">
        <v>38461.42179228532</v>
      </c>
      <c r="E114" s="103">
        <v>39264.993115155106</v>
      </c>
      <c r="F114" s="103">
        <v>40076.600151253602</v>
      </c>
      <c r="G114" s="103">
        <v>40896.323257713062</v>
      </c>
      <c r="H114" s="103">
        <v>41724.243595237116</v>
      </c>
      <c r="I114" s="103">
        <v>42560.443136136404</v>
      </c>
      <c r="J114" s="103">
        <v>43405.004672444702</v>
      </c>
      <c r="K114" s="103">
        <v>44258.01182411606</v>
      </c>
      <c r="L114" s="103">
        <v>45119.54904730415</v>
      </c>
      <c r="M114" s="103">
        <v>45989.701642724103</v>
      </c>
      <c r="N114" s="103">
        <v>46868.555764098288</v>
      </c>
      <c r="O114" s="128">
        <v>46868.555764098288</v>
      </c>
    </row>
    <row r="115" spans="2:15" x14ac:dyDescent="0.25">
      <c r="B115" s="109" t="s">
        <v>128</v>
      </c>
      <c r="C115" s="110">
        <f t="shared" ref="C115:N115" si="25">SUM(C112:C114)</f>
        <v>556011.86757276859</v>
      </c>
      <c r="D115" s="111">
        <f t="shared" si="25"/>
        <v>594473.28936505388</v>
      </c>
      <c r="E115" s="111">
        <f t="shared" si="25"/>
        <v>633738.28248020902</v>
      </c>
      <c r="F115" s="111">
        <f t="shared" si="25"/>
        <v>673814.88263146265</v>
      </c>
      <c r="G115" s="111">
        <f t="shared" si="25"/>
        <v>714711.20588917576</v>
      </c>
      <c r="H115" s="111">
        <f t="shared" si="25"/>
        <v>756435.44948441291</v>
      </c>
      <c r="I115" s="111">
        <f t="shared" si="25"/>
        <v>798995.8926205493</v>
      </c>
      <c r="J115" s="111">
        <f t="shared" si="25"/>
        <v>842400.89729299396</v>
      </c>
      <c r="K115" s="111">
        <f t="shared" si="25"/>
        <v>886658.90911711007</v>
      </c>
      <c r="L115" s="111">
        <f t="shared" si="25"/>
        <v>931778.45816441427</v>
      </c>
      <c r="M115" s="111">
        <f t="shared" si="25"/>
        <v>977768.15980713838</v>
      </c>
      <c r="N115" s="111">
        <f t="shared" si="25"/>
        <v>1024636.7155712367</v>
      </c>
      <c r="O115" s="126">
        <f>N115</f>
        <v>1024636.7155712367</v>
      </c>
    </row>
    <row r="116" spans="2:15" x14ac:dyDescent="0.25">
      <c r="B116" s="93" t="s">
        <v>129</v>
      </c>
      <c r="C116" s="117">
        <f>C110+C115</f>
        <v>771211.69497404038</v>
      </c>
      <c r="D116" s="118">
        <f t="shared" ref="D116:O116" si="26">D110+D115</f>
        <v>804122.09277955815</v>
      </c>
      <c r="E116" s="118">
        <f t="shared" si="26"/>
        <v>837838.25166807813</v>
      </c>
      <c r="F116" s="118">
        <f t="shared" si="26"/>
        <v>872368.22925043013</v>
      </c>
      <c r="G116" s="118">
        <f t="shared" si="26"/>
        <v>907720.16371355264</v>
      </c>
      <c r="H116" s="118">
        <f t="shared" si="26"/>
        <v>943902.27462625341</v>
      </c>
      <c r="I116" s="118">
        <f t="shared" si="26"/>
        <v>980922.86375302786</v>
      </c>
      <c r="J116" s="118">
        <f t="shared" si="26"/>
        <v>1018790.3158760171</v>
      </c>
      <c r="K116" s="118">
        <f t="shared" si="26"/>
        <v>1057513.0996251833</v>
      </c>
      <c r="L116" s="118">
        <f t="shared" si="26"/>
        <v>1097099.7683167879</v>
      </c>
      <c r="M116" s="118">
        <f t="shared" si="26"/>
        <v>1137558.9608002554</v>
      </c>
      <c r="N116" s="118">
        <f t="shared" si="26"/>
        <v>1178899.4023135046</v>
      </c>
      <c r="O116" s="130">
        <f t="shared" si="26"/>
        <v>1178899.4023135046</v>
      </c>
    </row>
    <row r="117" spans="2:15" x14ac:dyDescent="0.25">
      <c r="B117" s="120" t="s">
        <v>130</v>
      </c>
      <c r="C117" s="38">
        <f>C105-C110</f>
        <v>556011.86757276871</v>
      </c>
      <c r="D117" s="39">
        <f>D105-D110</f>
        <v>594473.28936505388</v>
      </c>
      <c r="E117" s="39">
        <f>E105-E110</f>
        <v>633738.28248020913</v>
      </c>
      <c r="F117" s="39">
        <f t="shared" ref="F117" si="27">F105-F110</f>
        <v>673814.88263146277</v>
      </c>
      <c r="G117" s="39">
        <f>G105-G110</f>
        <v>714711.20588917588</v>
      </c>
      <c r="H117" s="39">
        <f t="shared" ref="H117:O117" si="28">H105-H110</f>
        <v>756435.44948441279</v>
      </c>
      <c r="I117" s="39">
        <f t="shared" si="28"/>
        <v>798995.8926205493</v>
      </c>
      <c r="J117" s="39">
        <f t="shared" si="28"/>
        <v>842400.89729299396</v>
      </c>
      <c r="K117" s="39">
        <f t="shared" si="28"/>
        <v>886658.90911710996</v>
      </c>
      <c r="L117" s="39">
        <f t="shared" si="28"/>
        <v>931778.45816441416</v>
      </c>
      <c r="M117" s="39">
        <f t="shared" si="28"/>
        <v>977768.15980713838</v>
      </c>
      <c r="N117" s="39">
        <f t="shared" si="28"/>
        <v>1024636.7155712367</v>
      </c>
      <c r="O117" s="132">
        <f t="shared" si="28"/>
        <v>1024636.7155712367</v>
      </c>
    </row>
    <row r="118" spans="2:15" x14ac:dyDescent="0.25">
      <c r="B118" s="105" t="s">
        <v>131</v>
      </c>
      <c r="C118" s="133">
        <f>IFERROR(C97/C110,"N/A")</f>
        <v>2.402627523224111</v>
      </c>
      <c r="D118" s="134">
        <f t="shared" ref="D118:N118" si="29">IFERROR(D97/D110,"N/A")</f>
        <v>2.6319671300735417</v>
      </c>
      <c r="E118" s="134">
        <f t="shared" si="29"/>
        <v>2.8776988747482251</v>
      </c>
      <c r="F118" s="134">
        <f t="shared" si="29"/>
        <v>3.141229161856808</v>
      </c>
      <c r="G118" s="134">
        <f t="shared" si="29"/>
        <v>3.4241251692658476</v>
      </c>
      <c r="H118" s="134">
        <f t="shared" si="29"/>
        <v>3.7281384271454563</v>
      </c>
      <c r="I118" s="134">
        <f t="shared" si="29"/>
        <v>4.0552326710761859</v>
      </c>
      <c r="J118" s="134">
        <f t="shared" si="29"/>
        <v>4.4076169012187636</v>
      </c>
      <c r="K118" s="134">
        <f t="shared" si="29"/>
        <v>4.7877848192815078</v>
      </c>
      <c r="L118" s="134">
        <f t="shared" si="29"/>
        <v>5.1985621264312369</v>
      </c>
      <c r="M118" s="134">
        <f t="shared" si="29"/>
        <v>5.6431635730129663</v>
      </c>
      <c r="N118" s="134">
        <f t="shared" si="29"/>
        <v>6.1252621892433456</v>
      </c>
      <c r="O118" s="135">
        <f>IFERROR(O97/O110,"N/A")</f>
        <v>6.1252621892433456</v>
      </c>
    </row>
    <row r="119" spans="2:15" x14ac:dyDescent="0.25"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</row>
    <row r="120" spans="2:15" x14ac:dyDescent="0.25">
      <c r="B120" s="59" t="s">
        <v>105</v>
      </c>
      <c r="C120" s="60" t="s">
        <v>63</v>
      </c>
      <c r="D120" s="61" t="s">
        <v>64</v>
      </c>
      <c r="E120" s="61" t="s">
        <v>65</v>
      </c>
      <c r="F120" s="61" t="s">
        <v>66</v>
      </c>
      <c r="G120" s="61" t="s">
        <v>67</v>
      </c>
      <c r="H120" s="61" t="s">
        <v>68</v>
      </c>
      <c r="I120" s="61" t="s">
        <v>69</v>
      </c>
      <c r="J120" s="61" t="s">
        <v>70</v>
      </c>
      <c r="K120" s="61" t="s">
        <v>71</v>
      </c>
      <c r="L120" s="61" t="s">
        <v>72</v>
      </c>
      <c r="M120" s="61" t="s">
        <v>73</v>
      </c>
      <c r="N120" s="62" t="s">
        <v>74</v>
      </c>
      <c r="O120" s="62" t="s">
        <v>75</v>
      </c>
    </row>
    <row r="121" spans="2:15" x14ac:dyDescent="0.25">
      <c r="B121" s="93" t="s">
        <v>106</v>
      </c>
      <c r="C121" s="94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124"/>
    </row>
    <row r="122" spans="2:15" x14ac:dyDescent="0.25">
      <c r="B122" s="97" t="s">
        <v>107</v>
      </c>
      <c r="C122" s="98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125"/>
    </row>
    <row r="123" spans="2:15" x14ac:dyDescent="0.25">
      <c r="B123" s="101" t="s">
        <v>108</v>
      </c>
      <c r="C123" s="102">
        <v>954305.49278283631</v>
      </c>
      <c r="D123" s="103">
        <v>997819.16214813013</v>
      </c>
      <c r="E123" s="103">
        <v>1042239.0697175156</v>
      </c>
      <c r="F123" s="103">
        <v>1087574.280542521</v>
      </c>
      <c r="G123" s="103">
        <v>1133833.9503385378</v>
      </c>
      <c r="H123" s="103">
        <v>1181027.3263915249</v>
      </c>
      <c r="I123" s="103">
        <v>1229163.7484737826</v>
      </c>
      <c r="J123" s="103">
        <v>1278252.6497688824</v>
      </c>
      <c r="K123" s="103">
        <v>1328303.5578058483</v>
      </c>
      <c r="L123" s="103">
        <v>1379326.0954026785</v>
      </c>
      <c r="M123" s="103">
        <v>1431329.9816193047</v>
      </c>
      <c r="N123" s="103">
        <v>1484325.0327200794</v>
      </c>
      <c r="O123" s="11">
        <v>1484325.0327200794</v>
      </c>
    </row>
    <row r="124" spans="2:15" x14ac:dyDescent="0.25">
      <c r="B124" s="34" t="s">
        <v>109</v>
      </c>
      <c r="C124" s="102">
        <v>21355.899934990332</v>
      </c>
      <c r="D124" s="103">
        <v>21462.679434665282</v>
      </c>
      <c r="E124" s="103">
        <v>21569.992831838608</v>
      </c>
      <c r="F124" s="103">
        <v>21677.8427959978</v>
      </c>
      <c r="G124" s="103">
        <v>21786.232009977786</v>
      </c>
      <c r="H124" s="103">
        <v>21895.163170027674</v>
      </c>
      <c r="I124" s="103">
        <v>22004.638985877809</v>
      </c>
      <c r="J124" s="103">
        <v>22114.662180807198</v>
      </c>
      <c r="K124" s="103">
        <v>22225.235491711232</v>
      </c>
      <c r="L124" s="103">
        <v>22336.361669169786</v>
      </c>
      <c r="M124" s="103">
        <v>22448.043477515632</v>
      </c>
      <c r="N124" s="103">
        <v>22560.283694903206</v>
      </c>
      <c r="O124" s="11">
        <v>22560.283694903206</v>
      </c>
    </row>
    <row r="125" spans="2:15" x14ac:dyDescent="0.25">
      <c r="B125" s="34" t="s">
        <v>110</v>
      </c>
      <c r="C125" s="102">
        <v>11796.550429839905</v>
      </c>
      <c r="D125" s="103">
        <v>11914.515934138302</v>
      </c>
      <c r="E125" s="103">
        <v>12033.661093479686</v>
      </c>
      <c r="F125" s="103">
        <v>12153.997704414482</v>
      </c>
      <c r="G125" s="103">
        <v>12275.537681458627</v>
      </c>
      <c r="H125" s="103">
        <v>12398.293058273215</v>
      </c>
      <c r="I125" s="103">
        <v>12522.275988855947</v>
      </c>
      <c r="J125" s="103">
        <v>12647.498748744505</v>
      </c>
      <c r="K125" s="103">
        <v>12773.97373623195</v>
      </c>
      <c r="L125" s="103">
        <v>12901.713473594267</v>
      </c>
      <c r="M125" s="103">
        <v>13030.730608330212</v>
      </c>
      <c r="N125" s="103">
        <v>13161.037914413517</v>
      </c>
      <c r="O125" s="11">
        <v>13161.037914413517</v>
      </c>
    </row>
    <row r="126" spans="2:15" x14ac:dyDescent="0.25">
      <c r="B126" s="105" t="s">
        <v>111</v>
      </c>
      <c r="C126" s="106">
        <f>SUM(C123:C125)</f>
        <v>987457.94314766652</v>
      </c>
      <c r="D126" s="107">
        <f t="shared" ref="D126:N126" si="30">SUM(D123:D125)</f>
        <v>1031196.3575169337</v>
      </c>
      <c r="E126" s="107">
        <f t="shared" si="30"/>
        <v>1075842.723642834</v>
      </c>
      <c r="F126" s="107">
        <f t="shared" si="30"/>
        <v>1121406.1210429333</v>
      </c>
      <c r="G126" s="107">
        <f t="shared" si="30"/>
        <v>1167895.7200299741</v>
      </c>
      <c r="H126" s="107">
        <f t="shared" si="30"/>
        <v>1215320.7826198258</v>
      </c>
      <c r="I126" s="107">
        <f t="shared" si="30"/>
        <v>1263690.6634485163</v>
      </c>
      <c r="J126" s="107">
        <f t="shared" si="30"/>
        <v>1313014.8106984342</v>
      </c>
      <c r="K126" s="107">
        <f t="shared" si="30"/>
        <v>1363302.7670337914</v>
      </c>
      <c r="L126" s="107">
        <f t="shared" si="30"/>
        <v>1414564.1705454425</v>
      </c>
      <c r="M126" s="107">
        <f t="shared" si="30"/>
        <v>1466808.7557051505</v>
      </c>
      <c r="N126" s="107">
        <f t="shared" si="30"/>
        <v>1520046.354329396</v>
      </c>
      <c r="O126" s="126">
        <f>SUM(O123:O125)</f>
        <v>1520046.354329396</v>
      </c>
    </row>
    <row r="127" spans="2:15" x14ac:dyDescent="0.25">
      <c r="B127" s="109" t="s">
        <v>112</v>
      </c>
      <c r="C127" s="110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27"/>
    </row>
    <row r="128" spans="2:15" x14ac:dyDescent="0.25">
      <c r="B128" s="34" t="s">
        <v>112</v>
      </c>
      <c r="C128" s="102">
        <v>285000</v>
      </c>
      <c r="D128" s="103">
        <v>285000</v>
      </c>
      <c r="E128" s="103">
        <v>285000</v>
      </c>
      <c r="F128" s="103">
        <v>285000</v>
      </c>
      <c r="G128" s="103">
        <v>285000</v>
      </c>
      <c r="H128" s="103">
        <v>285000</v>
      </c>
      <c r="I128" s="103">
        <v>285000</v>
      </c>
      <c r="J128" s="103">
        <v>285000</v>
      </c>
      <c r="K128" s="103">
        <v>285000</v>
      </c>
      <c r="L128" s="103">
        <v>285000</v>
      </c>
      <c r="M128" s="103">
        <v>285000</v>
      </c>
      <c r="N128" s="103">
        <v>285000</v>
      </c>
      <c r="O128" s="128">
        <v>285000</v>
      </c>
    </row>
    <row r="129" spans="2:15" x14ac:dyDescent="0.25">
      <c r="B129" s="101" t="s">
        <v>113</v>
      </c>
      <c r="C129" s="102">
        <v>67833.333333333358</v>
      </c>
      <c r="D129" s="103">
        <v>69666.666666666686</v>
      </c>
      <c r="E129" s="103">
        <v>71500.000000000015</v>
      </c>
      <c r="F129" s="103">
        <v>73333.333333333343</v>
      </c>
      <c r="G129" s="103">
        <v>75166.666666666672</v>
      </c>
      <c r="H129" s="103">
        <v>77000</v>
      </c>
      <c r="I129" s="103">
        <v>78833.333333333328</v>
      </c>
      <c r="J129" s="103">
        <v>80666.666666666657</v>
      </c>
      <c r="K129" s="103">
        <v>82499.999999999985</v>
      </c>
      <c r="L129" s="103">
        <v>84333.333333333314</v>
      </c>
      <c r="M129" s="103">
        <v>86166.666666666642</v>
      </c>
      <c r="N129" s="103">
        <v>87999.999999999971</v>
      </c>
      <c r="O129" s="128">
        <v>87999.999999999971</v>
      </c>
    </row>
    <row r="130" spans="2:15" x14ac:dyDescent="0.25">
      <c r="B130" s="109" t="s">
        <v>114</v>
      </c>
      <c r="C130" s="110">
        <f>C128-C129</f>
        <v>217166.66666666663</v>
      </c>
      <c r="D130" s="111">
        <f t="shared" ref="D130:N130" si="31">D128-D129</f>
        <v>215333.33333333331</v>
      </c>
      <c r="E130" s="111">
        <f t="shared" si="31"/>
        <v>213500</v>
      </c>
      <c r="F130" s="111">
        <f t="shared" si="31"/>
        <v>211666.66666666666</v>
      </c>
      <c r="G130" s="111">
        <f t="shared" si="31"/>
        <v>209833.33333333331</v>
      </c>
      <c r="H130" s="111">
        <f t="shared" si="31"/>
        <v>208000</v>
      </c>
      <c r="I130" s="111">
        <f t="shared" si="31"/>
        <v>206166.66666666669</v>
      </c>
      <c r="J130" s="111">
        <f t="shared" si="31"/>
        <v>204333.33333333334</v>
      </c>
      <c r="K130" s="111">
        <f t="shared" si="31"/>
        <v>202500</v>
      </c>
      <c r="L130" s="111">
        <f t="shared" si="31"/>
        <v>200666.66666666669</v>
      </c>
      <c r="M130" s="111">
        <f t="shared" si="31"/>
        <v>198833.33333333337</v>
      </c>
      <c r="N130" s="111">
        <f t="shared" si="31"/>
        <v>197000.00000000003</v>
      </c>
      <c r="O130" s="127">
        <f>O128-O129</f>
        <v>197000.00000000003</v>
      </c>
    </row>
    <row r="131" spans="2:15" x14ac:dyDescent="0.25">
      <c r="B131" s="113" t="s">
        <v>115</v>
      </c>
      <c r="C131" s="98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125"/>
    </row>
    <row r="132" spans="2:15" x14ac:dyDescent="0.25">
      <c r="B132" s="34" t="s">
        <v>116</v>
      </c>
      <c r="C132" s="102">
        <v>15000</v>
      </c>
      <c r="D132" s="103">
        <v>15000</v>
      </c>
      <c r="E132" s="103">
        <v>15000</v>
      </c>
      <c r="F132" s="103">
        <v>15000</v>
      </c>
      <c r="G132" s="103">
        <v>15000</v>
      </c>
      <c r="H132" s="103">
        <v>15000</v>
      </c>
      <c r="I132" s="103">
        <v>15000</v>
      </c>
      <c r="J132" s="103">
        <v>15000</v>
      </c>
      <c r="K132" s="103">
        <v>15000</v>
      </c>
      <c r="L132" s="103">
        <v>15000</v>
      </c>
      <c r="M132" s="103">
        <v>15000</v>
      </c>
      <c r="N132" s="103">
        <v>15000</v>
      </c>
      <c r="O132" s="128">
        <v>15000</v>
      </c>
    </row>
    <row r="133" spans="2:15" x14ac:dyDescent="0.25">
      <c r="B133" s="41" t="s">
        <v>117</v>
      </c>
      <c r="C133" s="110">
        <v>15000</v>
      </c>
      <c r="D133" s="111">
        <v>15000</v>
      </c>
      <c r="E133" s="111">
        <v>15000</v>
      </c>
      <c r="F133" s="111">
        <v>15000</v>
      </c>
      <c r="G133" s="111">
        <v>15000</v>
      </c>
      <c r="H133" s="111">
        <v>15000</v>
      </c>
      <c r="I133" s="111">
        <v>15000</v>
      </c>
      <c r="J133" s="111">
        <v>15000</v>
      </c>
      <c r="K133" s="111">
        <v>15000</v>
      </c>
      <c r="L133" s="111">
        <v>15000</v>
      </c>
      <c r="M133" s="111">
        <v>15000</v>
      </c>
      <c r="N133" s="111">
        <v>15000</v>
      </c>
      <c r="O133" s="127">
        <v>15000</v>
      </c>
    </row>
    <row r="134" spans="2:15" x14ac:dyDescent="0.25">
      <c r="B134" s="93" t="s">
        <v>118</v>
      </c>
      <c r="C134" s="117">
        <f>C126+C130+C133</f>
        <v>1219624.6098143333</v>
      </c>
      <c r="D134" s="118">
        <f t="shared" ref="D134:N134" si="32">D126+D130+D133</f>
        <v>1261529.690850267</v>
      </c>
      <c r="E134" s="118">
        <f t="shared" si="32"/>
        <v>1304342.723642834</v>
      </c>
      <c r="F134" s="118">
        <f t="shared" si="32"/>
        <v>1348072.7877096001</v>
      </c>
      <c r="G134" s="118">
        <f t="shared" si="32"/>
        <v>1392729.0533633074</v>
      </c>
      <c r="H134" s="118">
        <f t="shared" si="32"/>
        <v>1438320.7826198258</v>
      </c>
      <c r="I134" s="118">
        <f t="shared" si="32"/>
        <v>1484857.330115183</v>
      </c>
      <c r="J134" s="118">
        <f t="shared" si="32"/>
        <v>1532348.1440317675</v>
      </c>
      <c r="K134" s="118">
        <f t="shared" si="32"/>
        <v>1580802.7670337914</v>
      </c>
      <c r="L134" s="118">
        <f t="shared" si="32"/>
        <v>1630230.8372121092</v>
      </c>
      <c r="M134" s="118">
        <f t="shared" si="32"/>
        <v>1680642.0890384838</v>
      </c>
      <c r="N134" s="118">
        <f t="shared" si="32"/>
        <v>1732046.354329396</v>
      </c>
      <c r="O134" s="130">
        <f>O126+O130+O133</f>
        <v>1732046.354329396</v>
      </c>
    </row>
    <row r="135" spans="2:15" x14ac:dyDescent="0.25">
      <c r="B135" s="93" t="s">
        <v>119</v>
      </c>
      <c r="C135" s="114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31"/>
    </row>
    <row r="136" spans="2:15" x14ac:dyDescent="0.25">
      <c r="B136" s="97" t="s">
        <v>120</v>
      </c>
      <c r="C136" s="98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125"/>
    </row>
    <row r="137" spans="2:15" x14ac:dyDescent="0.25">
      <c r="B137" s="34" t="s">
        <v>121</v>
      </c>
      <c r="C137" s="102">
        <v>15746.079949085362</v>
      </c>
      <c r="D137" s="103">
        <v>15992.827601794208</v>
      </c>
      <c r="E137" s="103">
        <v>16242.042731030142</v>
      </c>
      <c r="F137" s="103">
        <v>16493.75001155843</v>
      </c>
      <c r="G137" s="103">
        <v>16747.974364892012</v>
      </c>
      <c r="H137" s="103">
        <v>17004.740961758922</v>
      </c>
      <c r="I137" s="103">
        <v>17264.075224594504</v>
      </c>
      <c r="J137" s="103">
        <v>17526.002830058434</v>
      </c>
      <c r="K137" s="103">
        <v>17790.549711577016</v>
      </c>
      <c r="L137" s="103">
        <v>18057.742061910776</v>
      </c>
      <c r="M137" s="103">
        <v>18327.606335747878</v>
      </c>
      <c r="N137" s="103">
        <v>18600.169252323351</v>
      </c>
      <c r="O137" s="128">
        <v>18600.169252323351</v>
      </c>
    </row>
    <row r="138" spans="2:15" x14ac:dyDescent="0.25">
      <c r="B138" s="101" t="s">
        <v>122</v>
      </c>
      <c r="C138" s="102">
        <v>132710</v>
      </c>
      <c r="D138" s="103">
        <v>126940</v>
      </c>
      <c r="E138" s="103">
        <v>121170</v>
      </c>
      <c r="F138" s="103">
        <v>115400</v>
      </c>
      <c r="G138" s="103">
        <v>109630</v>
      </c>
      <c r="H138" s="103">
        <v>103860</v>
      </c>
      <c r="I138" s="103">
        <v>98090</v>
      </c>
      <c r="J138" s="103">
        <v>92320</v>
      </c>
      <c r="K138" s="103">
        <v>86550</v>
      </c>
      <c r="L138" s="103">
        <v>80780</v>
      </c>
      <c r="M138" s="103">
        <v>75010</v>
      </c>
      <c r="N138" s="103">
        <v>69240</v>
      </c>
      <c r="O138" s="128">
        <v>69240</v>
      </c>
    </row>
    <row r="139" spans="2:15" x14ac:dyDescent="0.25">
      <c r="B139" s="105" t="s">
        <v>123</v>
      </c>
      <c r="C139" s="106">
        <v>148456.07994908537</v>
      </c>
      <c r="D139" s="107">
        <v>142932.82760179421</v>
      </c>
      <c r="E139" s="107">
        <v>137412.04273103015</v>
      </c>
      <c r="F139" s="107">
        <v>131893.75001155844</v>
      </c>
      <c r="G139" s="107">
        <v>126377.97436489201</v>
      </c>
      <c r="H139" s="107">
        <v>120864.74096175891</v>
      </c>
      <c r="I139" s="107">
        <v>115354.0752245945</v>
      </c>
      <c r="J139" s="107">
        <v>109846.00283005844</v>
      </c>
      <c r="K139" s="107">
        <v>104340.54971157701</v>
      </c>
      <c r="L139" s="107">
        <v>98837.742061910772</v>
      </c>
      <c r="M139" s="107">
        <v>93337.606335747871</v>
      </c>
      <c r="N139" s="107">
        <v>87840.169252323351</v>
      </c>
      <c r="O139" s="126">
        <v>87840.169252323351</v>
      </c>
    </row>
    <row r="140" spans="2:15" x14ac:dyDescent="0.25">
      <c r="B140" s="109" t="s">
        <v>124</v>
      </c>
      <c r="C140" s="110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25"/>
    </row>
    <row r="141" spans="2:15" x14ac:dyDescent="0.25">
      <c r="B141" s="101" t="s">
        <v>125</v>
      </c>
      <c r="C141" s="102">
        <v>0</v>
      </c>
      <c r="D141" s="103">
        <v>0</v>
      </c>
      <c r="E141" s="103">
        <v>0</v>
      </c>
      <c r="F141" s="103">
        <v>0</v>
      </c>
      <c r="G141" s="103">
        <v>0</v>
      </c>
      <c r="H141" s="103">
        <v>0</v>
      </c>
      <c r="I141" s="103">
        <v>0</v>
      </c>
      <c r="J141" s="103">
        <v>0</v>
      </c>
      <c r="K141" s="103">
        <v>0</v>
      </c>
      <c r="L141" s="103">
        <v>0</v>
      </c>
      <c r="M141" s="103">
        <v>0</v>
      </c>
      <c r="N141" s="103">
        <v>0</v>
      </c>
      <c r="O141" s="128">
        <v>0</v>
      </c>
    </row>
    <row r="142" spans="2:15" x14ac:dyDescent="0.25">
      <c r="B142" s="101" t="s">
        <v>126</v>
      </c>
      <c r="C142" s="102">
        <v>1024636.7155712367</v>
      </c>
      <c r="D142" s="103">
        <v>1071168.5298652479</v>
      </c>
      <c r="E142" s="103">
        <v>1118596.8632484728</v>
      </c>
      <c r="F142" s="103">
        <v>1166930.6809118036</v>
      </c>
      <c r="G142" s="103">
        <v>1216179.0376980414</v>
      </c>
      <c r="H142" s="103">
        <v>1266351.0789984153</v>
      </c>
      <c r="I142" s="103">
        <v>1317456.0416580667</v>
      </c>
      <c r="J142" s="103">
        <v>1369503.2548905883</v>
      </c>
      <c r="K142" s="103">
        <v>1422502.1412017087</v>
      </c>
      <c r="L142" s="103">
        <v>1476462.217322214</v>
      </c>
      <c r="M142" s="103">
        <v>1531393.0951501981</v>
      </c>
      <c r="N142" s="103">
        <v>1587304.4827027356</v>
      </c>
      <c r="O142" s="128">
        <v>1587304.4827027356</v>
      </c>
    </row>
    <row r="143" spans="2:15" x14ac:dyDescent="0.25">
      <c r="B143" s="101" t="s">
        <v>127</v>
      </c>
      <c r="C143" s="102">
        <v>46531.814294011208</v>
      </c>
      <c r="D143" s="103">
        <v>47428.333383224999</v>
      </c>
      <c r="E143" s="103">
        <v>48333.817663330927</v>
      </c>
      <c r="F143" s="103">
        <v>49248.356786237891</v>
      </c>
      <c r="G143" s="103">
        <v>50172.041300373952</v>
      </c>
      <c r="H143" s="103">
        <v>51104.962659651377</v>
      </c>
      <c r="I143" s="103">
        <v>52047.213232521572</v>
      </c>
      <c r="J143" s="103">
        <v>52998.886311120441</v>
      </c>
      <c r="K143" s="103">
        <v>53960.07612050532</v>
      </c>
      <c r="L143" s="103">
        <v>54930.877827984048</v>
      </c>
      <c r="M143" s="103">
        <v>55911.387552537562</v>
      </c>
      <c r="N143" s="103">
        <v>56901.70237433663</v>
      </c>
      <c r="O143" s="128">
        <v>56901.70237433663</v>
      </c>
    </row>
    <row r="144" spans="2:15" x14ac:dyDescent="0.25">
      <c r="B144" s="109" t="s">
        <v>128</v>
      </c>
      <c r="C144" s="110">
        <f t="shared" ref="C144:N144" si="33">SUM(C141:C143)</f>
        <v>1071168.5298652479</v>
      </c>
      <c r="D144" s="111">
        <f t="shared" si="33"/>
        <v>1118596.8632484728</v>
      </c>
      <c r="E144" s="111">
        <f t="shared" si="33"/>
        <v>1166930.6809118036</v>
      </c>
      <c r="F144" s="111">
        <f t="shared" si="33"/>
        <v>1216179.0376980414</v>
      </c>
      <c r="G144" s="111">
        <f t="shared" si="33"/>
        <v>1266351.0789984153</v>
      </c>
      <c r="H144" s="111">
        <f t="shared" si="33"/>
        <v>1317456.0416580667</v>
      </c>
      <c r="I144" s="111">
        <f t="shared" si="33"/>
        <v>1369503.2548905883</v>
      </c>
      <c r="J144" s="111">
        <f t="shared" si="33"/>
        <v>1422502.1412017087</v>
      </c>
      <c r="K144" s="111">
        <f t="shared" si="33"/>
        <v>1476462.217322214</v>
      </c>
      <c r="L144" s="111">
        <f t="shared" si="33"/>
        <v>1531393.0951501981</v>
      </c>
      <c r="M144" s="111">
        <f t="shared" si="33"/>
        <v>1587304.4827027356</v>
      </c>
      <c r="N144" s="111">
        <f t="shared" si="33"/>
        <v>1644206.1850770721</v>
      </c>
      <c r="O144" s="126">
        <f>N144</f>
        <v>1644206.1850770721</v>
      </c>
    </row>
    <row r="145" spans="2:15" x14ac:dyDescent="0.25">
      <c r="B145" s="93" t="s">
        <v>129</v>
      </c>
      <c r="C145" s="117">
        <f>C139+C144</f>
        <v>1219624.6098143333</v>
      </c>
      <c r="D145" s="118">
        <f t="shared" ref="D145:O145" si="34">D139+D144</f>
        <v>1261529.690850267</v>
      </c>
      <c r="E145" s="118">
        <f t="shared" si="34"/>
        <v>1304342.7236428338</v>
      </c>
      <c r="F145" s="118">
        <f t="shared" si="34"/>
        <v>1348072.7877095998</v>
      </c>
      <c r="G145" s="118">
        <f t="shared" si="34"/>
        <v>1392729.0533633074</v>
      </c>
      <c r="H145" s="118">
        <f t="shared" si="34"/>
        <v>1438320.7826198256</v>
      </c>
      <c r="I145" s="118">
        <f t="shared" si="34"/>
        <v>1484857.3301151828</v>
      </c>
      <c r="J145" s="118">
        <f t="shared" si="34"/>
        <v>1532348.144031767</v>
      </c>
      <c r="K145" s="118">
        <f t="shared" si="34"/>
        <v>1580802.7670337912</v>
      </c>
      <c r="L145" s="118">
        <f t="shared" si="34"/>
        <v>1630230.8372121088</v>
      </c>
      <c r="M145" s="118">
        <f t="shared" si="34"/>
        <v>1680642.0890384833</v>
      </c>
      <c r="N145" s="118">
        <f t="shared" si="34"/>
        <v>1732046.3543293956</v>
      </c>
      <c r="O145" s="130">
        <f t="shared" si="34"/>
        <v>1732046.3543293956</v>
      </c>
    </row>
    <row r="146" spans="2:15" x14ac:dyDescent="0.25">
      <c r="B146" s="120" t="s">
        <v>130</v>
      </c>
      <c r="C146" s="38">
        <f>C134-C139</f>
        <v>1071168.5298652479</v>
      </c>
      <c r="D146" s="39">
        <f>D134-D139</f>
        <v>1118596.8632484728</v>
      </c>
      <c r="E146" s="39">
        <f>E134-E139</f>
        <v>1166930.6809118039</v>
      </c>
      <c r="F146" s="39">
        <f t="shared" ref="F146" si="35">F134-F139</f>
        <v>1216179.0376980416</v>
      </c>
      <c r="G146" s="39">
        <f>G134-G139</f>
        <v>1266351.0789984153</v>
      </c>
      <c r="H146" s="39">
        <f t="shared" ref="H146:O146" si="36">H134-H139</f>
        <v>1317456.0416580669</v>
      </c>
      <c r="I146" s="39">
        <f t="shared" si="36"/>
        <v>1369503.2548905886</v>
      </c>
      <c r="J146" s="39">
        <f t="shared" si="36"/>
        <v>1422502.1412017092</v>
      </c>
      <c r="K146" s="39">
        <f t="shared" si="36"/>
        <v>1476462.2173222145</v>
      </c>
      <c r="L146" s="39">
        <f t="shared" si="36"/>
        <v>1531393.0951501986</v>
      </c>
      <c r="M146" s="39">
        <f t="shared" si="36"/>
        <v>1587304.4827027358</v>
      </c>
      <c r="N146" s="39">
        <f t="shared" si="36"/>
        <v>1644206.1850770726</v>
      </c>
      <c r="O146" s="132">
        <f t="shared" si="36"/>
        <v>1644206.1850770726</v>
      </c>
    </row>
    <row r="147" spans="2:15" x14ac:dyDescent="0.25">
      <c r="B147" s="105" t="s">
        <v>131</v>
      </c>
      <c r="C147" s="133">
        <f>IFERROR(C126/C139,"N/A")</f>
        <v>6.6515156771371435</v>
      </c>
      <c r="D147" s="134">
        <f t="shared" ref="D147:N147" si="37">IFERROR(D126/D139,"N/A")</f>
        <v>7.2145522817879888</v>
      </c>
      <c r="E147" s="134">
        <f t="shared" si="37"/>
        <v>7.8293190484671333</v>
      </c>
      <c r="F147" s="134">
        <f t="shared" si="37"/>
        <v>8.5023446595813628</v>
      </c>
      <c r="G147" s="134">
        <f t="shared" si="37"/>
        <v>9.2412916562335514</v>
      </c>
      <c r="H147" s="134">
        <f t="shared" si="37"/>
        <v>10.055213563104793</v>
      </c>
      <c r="I147" s="134">
        <f t="shared" si="37"/>
        <v>10.954885304122193</v>
      </c>
      <c r="J147" s="134">
        <f t="shared" si="37"/>
        <v>11.95323249704211</v>
      </c>
      <c r="K147" s="134">
        <f t="shared" si="37"/>
        <v>13.065895960892444</v>
      </c>
      <c r="L147" s="134">
        <f t="shared" si="37"/>
        <v>14.311983874129545</v>
      </c>
      <c r="M147" s="134">
        <f t="shared" si="37"/>
        <v>15.71508862600186</v>
      </c>
      <c r="N147" s="134">
        <f t="shared" si="37"/>
        <v>17.3046838054583</v>
      </c>
      <c r="O147" s="135">
        <f>IFERROR(O126/O139,"N/A")</f>
        <v>17.3046838054583</v>
      </c>
    </row>
    <row r="148" spans="2:15" x14ac:dyDescent="0.25"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</row>
    <row r="149" spans="2:15" x14ac:dyDescent="0.25">
      <c r="B149" s="59" t="s">
        <v>105</v>
      </c>
      <c r="C149" s="60" t="s">
        <v>76</v>
      </c>
      <c r="D149" s="61" t="s">
        <v>77</v>
      </c>
      <c r="E149" s="61" t="s">
        <v>78</v>
      </c>
      <c r="F149" s="61" t="s">
        <v>79</v>
      </c>
      <c r="G149" s="61" t="s">
        <v>80</v>
      </c>
      <c r="H149" s="61" t="s">
        <v>81</v>
      </c>
      <c r="I149" s="61" t="s">
        <v>82</v>
      </c>
      <c r="J149" s="61" t="s">
        <v>83</v>
      </c>
      <c r="K149" s="61" t="s">
        <v>84</v>
      </c>
      <c r="L149" s="61" t="s">
        <v>85</v>
      </c>
      <c r="M149" s="61" t="s">
        <v>86</v>
      </c>
      <c r="N149" s="62" t="s">
        <v>87</v>
      </c>
      <c r="O149" s="62" t="s">
        <v>88</v>
      </c>
    </row>
    <row r="150" spans="2:15" x14ac:dyDescent="0.25">
      <c r="B150" s="93" t="s">
        <v>106</v>
      </c>
      <c r="C150" s="94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124"/>
    </row>
    <row r="151" spans="2:15" x14ac:dyDescent="0.25">
      <c r="B151" s="97" t="s">
        <v>107</v>
      </c>
      <c r="C151" s="98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125"/>
    </row>
    <row r="152" spans="2:15" x14ac:dyDescent="0.25">
      <c r="B152" s="101" t="s">
        <v>108</v>
      </c>
      <c r="C152" s="102">
        <v>1536768.4816974141</v>
      </c>
      <c r="D152" s="103">
        <v>1590512.8300213593</v>
      </c>
      <c r="E152" s="103">
        <v>1645278.3850188735</v>
      </c>
      <c r="F152" s="103">
        <v>1701075.3615908283</v>
      </c>
      <c r="G152" s="103">
        <v>1757914.0768012744</v>
      </c>
      <c r="H152" s="103">
        <v>1815804.9508991444</v>
      </c>
      <c r="I152" s="103">
        <v>1874758.5083501732</v>
      </c>
      <c r="J152" s="103">
        <v>1934785.3788791373</v>
      </c>
      <c r="K152" s="103">
        <v>1995896.2985225173</v>
      </c>
      <c r="L152" s="103">
        <v>2058102.1106916869</v>
      </c>
      <c r="M152" s="103">
        <v>2121413.7672467344</v>
      </c>
      <c r="N152" s="103">
        <v>2185842.3295810241</v>
      </c>
      <c r="O152" s="11">
        <v>2185842.3295810241</v>
      </c>
    </row>
    <row r="153" spans="2:15" x14ac:dyDescent="0.25">
      <c r="B153" s="34" t="s">
        <v>109</v>
      </c>
      <c r="C153" s="102">
        <v>22673.085113377721</v>
      </c>
      <c r="D153" s="103">
        <v>22786.450538944609</v>
      </c>
      <c r="E153" s="103">
        <v>22900.382791639331</v>
      </c>
      <c r="F153" s="103">
        <v>23014.884705597524</v>
      </c>
      <c r="G153" s="103">
        <v>23129.959129125509</v>
      </c>
      <c r="H153" s="103">
        <v>23245.608924771135</v>
      </c>
      <c r="I153" s="103">
        <v>23361.83696939499</v>
      </c>
      <c r="J153" s="103">
        <v>23478.646154241964</v>
      </c>
      <c r="K153" s="103">
        <v>23596.03938501317</v>
      </c>
      <c r="L153" s="103">
        <v>23714.019581938232</v>
      </c>
      <c r="M153" s="103">
        <v>23832.589679847919</v>
      </c>
      <c r="N153" s="103">
        <v>23951.752628247155</v>
      </c>
      <c r="O153" s="11">
        <v>23951.752628247155</v>
      </c>
    </row>
    <row r="154" spans="2:15" x14ac:dyDescent="0.25">
      <c r="B154" s="34" t="s">
        <v>110</v>
      </c>
      <c r="C154" s="102">
        <v>13292.64829355765</v>
      </c>
      <c r="D154" s="103">
        <v>13425.574776493226</v>
      </c>
      <c r="E154" s="103">
        <v>13559.830524258159</v>
      </c>
      <c r="F154" s="103">
        <v>13695.428829500741</v>
      </c>
      <c r="G154" s="103">
        <v>13832.383117795749</v>
      </c>
      <c r="H154" s="103">
        <v>13970.706948973708</v>
      </c>
      <c r="I154" s="103">
        <v>14110.414018463442</v>
      </c>
      <c r="J154" s="103">
        <v>14251.518158648079</v>
      </c>
      <c r="K154" s="103">
        <v>14394.033340234559</v>
      </c>
      <c r="L154" s="103">
        <v>14537.973673636905</v>
      </c>
      <c r="M154" s="103">
        <v>14683.353410373273</v>
      </c>
      <c r="N154" s="103">
        <v>14830.186944477007</v>
      </c>
      <c r="O154" s="11">
        <v>14830.186944477007</v>
      </c>
    </row>
    <row r="155" spans="2:15" x14ac:dyDescent="0.25">
      <c r="B155" s="105" t="s">
        <v>111</v>
      </c>
      <c r="C155" s="106">
        <f>SUM(C152:C154)</f>
        <v>1572734.2151043494</v>
      </c>
      <c r="D155" s="107">
        <f t="shared" ref="D155:N155" si="38">SUM(D152:D154)</f>
        <v>1626724.8553367972</v>
      </c>
      <c r="E155" s="107">
        <f t="shared" si="38"/>
        <v>1681738.5983347709</v>
      </c>
      <c r="F155" s="107">
        <f t="shared" si="38"/>
        <v>1737785.6751259265</v>
      </c>
      <c r="G155" s="107">
        <f t="shared" si="38"/>
        <v>1794876.4190481957</v>
      </c>
      <c r="H155" s="107">
        <f t="shared" si="38"/>
        <v>1853021.2667728893</v>
      </c>
      <c r="I155" s="107">
        <f t="shared" si="38"/>
        <v>1912230.7593380315</v>
      </c>
      <c r="J155" s="107">
        <f t="shared" si="38"/>
        <v>1972515.5431920274</v>
      </c>
      <c r="K155" s="107">
        <f t="shared" si="38"/>
        <v>2033886.3712477651</v>
      </c>
      <c r="L155" s="107">
        <f t="shared" si="38"/>
        <v>2096354.1039472618</v>
      </c>
      <c r="M155" s="107">
        <f t="shared" si="38"/>
        <v>2159929.7103369557</v>
      </c>
      <c r="N155" s="107">
        <f t="shared" si="38"/>
        <v>2224624.2691537482</v>
      </c>
      <c r="O155" s="126">
        <f>SUM(O152:O154)</f>
        <v>2224624.2691537482</v>
      </c>
    </row>
    <row r="156" spans="2:15" x14ac:dyDescent="0.25">
      <c r="B156" s="109" t="s">
        <v>112</v>
      </c>
      <c r="C156" s="110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27"/>
    </row>
    <row r="157" spans="2:15" x14ac:dyDescent="0.25">
      <c r="B157" s="34" t="s">
        <v>112</v>
      </c>
      <c r="C157" s="102">
        <v>285000</v>
      </c>
      <c r="D157" s="103">
        <v>285000</v>
      </c>
      <c r="E157" s="103">
        <v>285000</v>
      </c>
      <c r="F157" s="103">
        <v>285000</v>
      </c>
      <c r="G157" s="103">
        <v>285000</v>
      </c>
      <c r="H157" s="103">
        <v>285000</v>
      </c>
      <c r="I157" s="103">
        <v>285000</v>
      </c>
      <c r="J157" s="103">
        <v>285000</v>
      </c>
      <c r="K157" s="103">
        <v>285000</v>
      </c>
      <c r="L157" s="103">
        <v>285000</v>
      </c>
      <c r="M157" s="103">
        <v>285000</v>
      </c>
      <c r="N157" s="103">
        <v>285000</v>
      </c>
      <c r="O157" s="128">
        <v>285000</v>
      </c>
    </row>
    <row r="158" spans="2:15" x14ac:dyDescent="0.25">
      <c r="B158" s="101" t="s">
        <v>113</v>
      </c>
      <c r="C158" s="102">
        <v>89833.333333333299</v>
      </c>
      <c r="D158" s="103">
        <v>91666.666666666628</v>
      </c>
      <c r="E158" s="103">
        <v>93499.999999999956</v>
      </c>
      <c r="F158" s="103">
        <v>95333.333333333285</v>
      </c>
      <c r="G158" s="103">
        <v>97166.666666666613</v>
      </c>
      <c r="H158" s="103">
        <v>98999.999999999942</v>
      </c>
      <c r="I158" s="103">
        <v>100833.33333333327</v>
      </c>
      <c r="J158" s="103">
        <v>102666.6666666666</v>
      </c>
      <c r="K158" s="103">
        <v>104499.99999999993</v>
      </c>
      <c r="L158" s="103">
        <v>106333.33333333326</v>
      </c>
      <c r="M158" s="103">
        <v>108166.66666666658</v>
      </c>
      <c r="N158" s="103">
        <v>109999.99999999991</v>
      </c>
      <c r="O158" s="128">
        <v>109999.99999999991</v>
      </c>
    </row>
    <row r="159" spans="2:15" x14ac:dyDescent="0.25">
      <c r="B159" s="109" t="s">
        <v>114</v>
      </c>
      <c r="C159" s="110">
        <f>C157-C158</f>
        <v>195166.66666666669</v>
      </c>
      <c r="D159" s="111">
        <f t="shared" ref="D159:N159" si="39">D157-D158</f>
        <v>193333.33333333337</v>
      </c>
      <c r="E159" s="111">
        <f t="shared" si="39"/>
        <v>191500.00000000006</v>
      </c>
      <c r="F159" s="111">
        <f t="shared" si="39"/>
        <v>189666.66666666672</v>
      </c>
      <c r="G159" s="111">
        <f t="shared" si="39"/>
        <v>187833.33333333337</v>
      </c>
      <c r="H159" s="111">
        <f t="shared" si="39"/>
        <v>186000.00000000006</v>
      </c>
      <c r="I159" s="111">
        <f t="shared" si="39"/>
        <v>184166.66666666674</v>
      </c>
      <c r="J159" s="111">
        <f t="shared" si="39"/>
        <v>182333.3333333334</v>
      </c>
      <c r="K159" s="111">
        <f t="shared" si="39"/>
        <v>180500.00000000006</v>
      </c>
      <c r="L159" s="111">
        <f t="shared" si="39"/>
        <v>178666.66666666674</v>
      </c>
      <c r="M159" s="111">
        <f t="shared" si="39"/>
        <v>176833.33333333343</v>
      </c>
      <c r="N159" s="111">
        <f t="shared" si="39"/>
        <v>175000.00000000009</v>
      </c>
      <c r="O159" s="127">
        <f>O157-O158</f>
        <v>175000.00000000009</v>
      </c>
    </row>
    <row r="160" spans="2:15" x14ac:dyDescent="0.25">
      <c r="B160" s="113" t="s">
        <v>115</v>
      </c>
      <c r="C160" s="98"/>
      <c r="D160" s="99"/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125"/>
    </row>
    <row r="161" spans="2:15" x14ac:dyDescent="0.25">
      <c r="B161" s="34" t="s">
        <v>116</v>
      </c>
      <c r="C161" s="102">
        <v>15000</v>
      </c>
      <c r="D161" s="103">
        <v>15000</v>
      </c>
      <c r="E161" s="103">
        <v>15000</v>
      </c>
      <c r="F161" s="103">
        <v>15000</v>
      </c>
      <c r="G161" s="103">
        <v>15000</v>
      </c>
      <c r="H161" s="103">
        <v>15000</v>
      </c>
      <c r="I161" s="103">
        <v>15000</v>
      </c>
      <c r="J161" s="103">
        <v>15000</v>
      </c>
      <c r="K161" s="103">
        <v>15000</v>
      </c>
      <c r="L161" s="103">
        <v>15000</v>
      </c>
      <c r="M161" s="103">
        <v>15000</v>
      </c>
      <c r="N161" s="103">
        <v>15000</v>
      </c>
      <c r="O161" s="128">
        <v>15000</v>
      </c>
    </row>
    <row r="162" spans="2:15" x14ac:dyDescent="0.25">
      <c r="B162" s="41" t="s">
        <v>117</v>
      </c>
      <c r="C162" s="110">
        <v>15000</v>
      </c>
      <c r="D162" s="111">
        <v>15000</v>
      </c>
      <c r="E162" s="111">
        <v>15000</v>
      </c>
      <c r="F162" s="111">
        <v>15000</v>
      </c>
      <c r="G162" s="111">
        <v>15000</v>
      </c>
      <c r="H162" s="111">
        <v>15000</v>
      </c>
      <c r="I162" s="111">
        <v>15000</v>
      </c>
      <c r="J162" s="111">
        <v>15000</v>
      </c>
      <c r="K162" s="111">
        <v>15000</v>
      </c>
      <c r="L162" s="111">
        <v>15000</v>
      </c>
      <c r="M162" s="111">
        <v>15000</v>
      </c>
      <c r="N162" s="111">
        <v>15000</v>
      </c>
      <c r="O162" s="127">
        <v>15000</v>
      </c>
    </row>
    <row r="163" spans="2:15" x14ac:dyDescent="0.25">
      <c r="B163" s="93" t="s">
        <v>118</v>
      </c>
      <c r="C163" s="117">
        <f>C155+C159+C162</f>
        <v>1782900.8817710162</v>
      </c>
      <c r="D163" s="118">
        <f t="shared" ref="D163:N163" si="40">D155+D159+D162</f>
        <v>1835058.1886701304</v>
      </c>
      <c r="E163" s="118">
        <f t="shared" si="40"/>
        <v>1888238.5983347709</v>
      </c>
      <c r="F163" s="118">
        <f t="shared" si="40"/>
        <v>1942452.3417925932</v>
      </c>
      <c r="G163" s="118">
        <f t="shared" si="40"/>
        <v>1997709.7523815292</v>
      </c>
      <c r="H163" s="118">
        <f t="shared" si="40"/>
        <v>2054021.2667728893</v>
      </c>
      <c r="I163" s="118">
        <f t="shared" si="40"/>
        <v>2111397.4260046985</v>
      </c>
      <c r="J163" s="118">
        <f t="shared" si="40"/>
        <v>2169848.8765253606</v>
      </c>
      <c r="K163" s="118">
        <f t="shared" si="40"/>
        <v>2229386.3712477651</v>
      </c>
      <c r="L163" s="118">
        <f t="shared" si="40"/>
        <v>2290020.7706139283</v>
      </c>
      <c r="M163" s="118">
        <f t="shared" si="40"/>
        <v>2351763.0436702892</v>
      </c>
      <c r="N163" s="118">
        <f t="shared" si="40"/>
        <v>2414624.2691537482</v>
      </c>
      <c r="O163" s="130">
        <f>O155+O159+O162</f>
        <v>2414624.2691537482</v>
      </c>
    </row>
    <row r="164" spans="2:15" x14ac:dyDescent="0.25">
      <c r="B164" s="93" t="s">
        <v>119</v>
      </c>
      <c r="C164" s="114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31"/>
    </row>
    <row r="165" spans="2:15" x14ac:dyDescent="0.25">
      <c r="B165" s="97" t="s">
        <v>120</v>
      </c>
      <c r="C165" s="98"/>
      <c r="D165" s="99"/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125"/>
    </row>
    <row r="166" spans="2:15" x14ac:dyDescent="0.25">
      <c r="B166" s="34" t="s">
        <v>121</v>
      </c>
      <c r="C166" s="102">
        <v>18585.651375744823</v>
      </c>
      <c r="D166" s="103">
        <v>18863.692806943462</v>
      </c>
      <c r="E166" s="103">
        <v>19144.514652454083</v>
      </c>
      <c r="F166" s="103">
        <v>19428.144716419814</v>
      </c>
      <c r="G166" s="103">
        <v>19714.611081025203</v>
      </c>
      <c r="H166" s="103">
        <v>20003.942109276646</v>
      </c>
      <c r="I166" s="103">
        <v>20296.166447810599</v>
      </c>
      <c r="J166" s="103">
        <v>20591.313029729899</v>
      </c>
      <c r="K166" s="103">
        <v>20889.411077468383</v>
      </c>
      <c r="L166" s="103">
        <v>21190.490105684261</v>
      </c>
      <c r="M166" s="103">
        <v>21494.579924182286</v>
      </c>
      <c r="N166" s="103">
        <v>21801.710640865298</v>
      </c>
      <c r="O166" s="128">
        <v>21801.710640865298</v>
      </c>
    </row>
    <row r="167" spans="2:15" x14ac:dyDescent="0.25">
      <c r="B167" s="101" t="s">
        <v>122</v>
      </c>
      <c r="C167" s="102">
        <v>63470</v>
      </c>
      <c r="D167" s="103">
        <v>57700</v>
      </c>
      <c r="E167" s="103">
        <v>51930</v>
      </c>
      <c r="F167" s="103">
        <v>46160</v>
      </c>
      <c r="G167" s="103">
        <v>40390</v>
      </c>
      <c r="H167" s="103">
        <v>34620</v>
      </c>
      <c r="I167" s="103">
        <v>28850</v>
      </c>
      <c r="J167" s="103">
        <v>23080</v>
      </c>
      <c r="K167" s="103">
        <v>17310</v>
      </c>
      <c r="L167" s="103">
        <v>11540</v>
      </c>
      <c r="M167" s="103">
        <v>5770</v>
      </c>
      <c r="N167" s="103">
        <v>0</v>
      </c>
      <c r="O167" s="128">
        <v>0</v>
      </c>
    </row>
    <row r="168" spans="2:15" x14ac:dyDescent="0.25">
      <c r="B168" s="105" t="s">
        <v>123</v>
      </c>
      <c r="C168" s="106">
        <v>82055.651375744827</v>
      </c>
      <c r="D168" s="107">
        <v>76563.692806943465</v>
      </c>
      <c r="E168" s="107">
        <v>71074.514652454091</v>
      </c>
      <c r="F168" s="107">
        <v>65588.144716419818</v>
      </c>
      <c r="G168" s="107">
        <v>60104.611081025199</v>
      </c>
      <c r="H168" s="107">
        <v>54623.942109276642</v>
      </c>
      <c r="I168" s="107">
        <v>49146.166447810596</v>
      </c>
      <c r="J168" s="107">
        <v>43671.313029729899</v>
      </c>
      <c r="K168" s="107">
        <v>38199.41107746838</v>
      </c>
      <c r="L168" s="107">
        <v>32730.490105684261</v>
      </c>
      <c r="M168" s="107">
        <v>27264.579924182286</v>
      </c>
      <c r="N168" s="107">
        <v>21801.710640865298</v>
      </c>
      <c r="O168" s="126">
        <v>21801.710640865298</v>
      </c>
    </row>
    <row r="169" spans="2:15" x14ac:dyDescent="0.25">
      <c r="B169" s="109" t="s">
        <v>124</v>
      </c>
      <c r="C169" s="110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25"/>
    </row>
    <row r="170" spans="2:15" x14ac:dyDescent="0.25">
      <c r="B170" s="101" t="s">
        <v>125</v>
      </c>
      <c r="C170" s="102">
        <v>0</v>
      </c>
      <c r="D170" s="103">
        <v>0</v>
      </c>
      <c r="E170" s="103">
        <v>0</v>
      </c>
      <c r="F170" s="103">
        <v>0</v>
      </c>
      <c r="G170" s="103">
        <v>0</v>
      </c>
      <c r="H170" s="103">
        <v>0</v>
      </c>
      <c r="I170" s="103">
        <v>0</v>
      </c>
      <c r="J170" s="103">
        <v>0</v>
      </c>
      <c r="K170" s="103">
        <v>0</v>
      </c>
      <c r="L170" s="103">
        <v>0</v>
      </c>
      <c r="M170" s="103">
        <v>0</v>
      </c>
      <c r="N170" s="103">
        <v>0</v>
      </c>
      <c r="O170" s="128">
        <v>0</v>
      </c>
    </row>
    <row r="171" spans="2:15" x14ac:dyDescent="0.25">
      <c r="B171" s="101" t="s">
        <v>126</v>
      </c>
      <c r="C171" s="102">
        <v>1644206.1850770721</v>
      </c>
      <c r="D171" s="103">
        <v>1700845.2303952705</v>
      </c>
      <c r="E171" s="103">
        <v>1758494.4958631862</v>
      </c>
      <c r="F171" s="103">
        <v>1817164.0836823161</v>
      </c>
      <c r="G171" s="103">
        <v>1876864.1970761726</v>
      </c>
      <c r="H171" s="103">
        <v>1937605.1413005029</v>
      </c>
      <c r="I171" s="103">
        <v>1999397.3246636118</v>
      </c>
      <c r="J171" s="103">
        <v>2062251.259556887</v>
      </c>
      <c r="K171" s="103">
        <v>2126177.5634956299</v>
      </c>
      <c r="L171" s="103">
        <v>2191186.9601702956</v>
      </c>
      <c r="M171" s="103">
        <v>2257290.2805082435</v>
      </c>
      <c r="N171" s="103">
        <v>2324498.4637461058</v>
      </c>
      <c r="O171" s="128">
        <v>2324498.4637461058</v>
      </c>
    </row>
    <row r="172" spans="2:15" x14ac:dyDescent="0.25">
      <c r="B172" s="101" t="s">
        <v>127</v>
      </c>
      <c r="C172" s="102">
        <v>56639.045318198412</v>
      </c>
      <c r="D172" s="103">
        <v>57649.265467915626</v>
      </c>
      <c r="E172" s="103">
        <v>58669.587819129993</v>
      </c>
      <c r="F172" s="103">
        <v>59700.113393856533</v>
      </c>
      <c r="G172" s="103">
        <v>60740.944224330335</v>
      </c>
      <c r="H172" s="103">
        <v>61792.183363108867</v>
      </c>
      <c r="I172" s="103">
        <v>62853.934893275175</v>
      </c>
      <c r="J172" s="103">
        <v>63926.303938743171</v>
      </c>
      <c r="K172" s="103">
        <v>65009.396674665812</v>
      </c>
      <c r="L172" s="103">
        <v>66103.320337947705</v>
      </c>
      <c r="M172" s="103">
        <v>67208.183237862395</v>
      </c>
      <c r="N172" s="103">
        <v>68324.094766776252</v>
      </c>
      <c r="O172" s="128">
        <v>68324.094766776252</v>
      </c>
    </row>
    <row r="173" spans="2:15" x14ac:dyDescent="0.25">
      <c r="B173" s="109" t="s">
        <v>128</v>
      </c>
      <c r="C173" s="110">
        <f t="shared" ref="C173:N173" si="41">SUM(C170:C172)</f>
        <v>1700845.2303952705</v>
      </c>
      <c r="D173" s="111">
        <f t="shared" si="41"/>
        <v>1758494.4958631862</v>
      </c>
      <c r="E173" s="111">
        <f t="shared" si="41"/>
        <v>1817164.0836823161</v>
      </c>
      <c r="F173" s="111">
        <f t="shared" si="41"/>
        <v>1876864.1970761726</v>
      </c>
      <c r="G173" s="111">
        <f t="shared" si="41"/>
        <v>1937605.1413005029</v>
      </c>
      <c r="H173" s="111">
        <f t="shared" si="41"/>
        <v>1999397.3246636118</v>
      </c>
      <c r="I173" s="111">
        <f t="shared" si="41"/>
        <v>2062251.259556887</v>
      </c>
      <c r="J173" s="111">
        <f t="shared" si="41"/>
        <v>2126177.5634956299</v>
      </c>
      <c r="K173" s="111">
        <f t="shared" si="41"/>
        <v>2191186.9601702956</v>
      </c>
      <c r="L173" s="111">
        <f t="shared" si="41"/>
        <v>2257290.2805082435</v>
      </c>
      <c r="M173" s="111">
        <f t="shared" si="41"/>
        <v>2324498.4637461058</v>
      </c>
      <c r="N173" s="111">
        <f t="shared" si="41"/>
        <v>2392822.5585128819</v>
      </c>
      <c r="O173" s="126">
        <f>N173</f>
        <v>2392822.5585128819</v>
      </c>
    </row>
    <row r="174" spans="2:15" x14ac:dyDescent="0.25">
      <c r="B174" s="93" t="s">
        <v>129</v>
      </c>
      <c r="C174" s="117">
        <f>C168+C173</f>
        <v>1782900.8817710152</v>
      </c>
      <c r="D174" s="118">
        <f t="shared" ref="D174:O174" si="42">D168+D173</f>
        <v>1835058.1886701297</v>
      </c>
      <c r="E174" s="118">
        <f t="shared" si="42"/>
        <v>1888238.5983347702</v>
      </c>
      <c r="F174" s="118">
        <f t="shared" si="42"/>
        <v>1942452.3417925923</v>
      </c>
      <c r="G174" s="118">
        <f t="shared" si="42"/>
        <v>1997709.752381528</v>
      </c>
      <c r="H174" s="118">
        <f t="shared" si="42"/>
        <v>2054021.2667728884</v>
      </c>
      <c r="I174" s="118">
        <f t="shared" si="42"/>
        <v>2111397.4260046976</v>
      </c>
      <c r="J174" s="118">
        <f t="shared" si="42"/>
        <v>2169848.8765253597</v>
      </c>
      <c r="K174" s="118">
        <f t="shared" si="42"/>
        <v>2229386.3712477637</v>
      </c>
      <c r="L174" s="118">
        <f t="shared" si="42"/>
        <v>2290020.7706139279</v>
      </c>
      <c r="M174" s="118">
        <f t="shared" si="42"/>
        <v>2351763.0436702883</v>
      </c>
      <c r="N174" s="118">
        <f t="shared" si="42"/>
        <v>2414624.2691537472</v>
      </c>
      <c r="O174" s="130">
        <f t="shared" si="42"/>
        <v>2414624.2691537472</v>
      </c>
    </row>
    <row r="175" spans="2:15" x14ac:dyDescent="0.25">
      <c r="B175" s="120" t="s">
        <v>130</v>
      </c>
      <c r="C175" s="38">
        <f>C163-C168</f>
        <v>1700845.2303952714</v>
      </c>
      <c r="D175" s="39">
        <f>D163-D168</f>
        <v>1758494.4958631869</v>
      </c>
      <c r="E175" s="39">
        <f>E163-E168</f>
        <v>1817164.0836823168</v>
      </c>
      <c r="F175" s="39">
        <f t="shared" ref="F175" si="43">F163-F168</f>
        <v>1876864.1970761735</v>
      </c>
      <c r="G175" s="39">
        <f>G163-G168</f>
        <v>1937605.1413005041</v>
      </c>
      <c r="H175" s="39">
        <f t="shared" ref="H175:O175" si="44">H163-H168</f>
        <v>1999397.3246636128</v>
      </c>
      <c r="I175" s="39">
        <f t="shared" si="44"/>
        <v>2062251.2595568879</v>
      </c>
      <c r="J175" s="39">
        <f t="shared" si="44"/>
        <v>2126177.5634956309</v>
      </c>
      <c r="K175" s="39">
        <f t="shared" si="44"/>
        <v>2191186.960170297</v>
      </c>
      <c r="L175" s="39">
        <f t="shared" si="44"/>
        <v>2257290.2805082439</v>
      </c>
      <c r="M175" s="39">
        <f t="shared" si="44"/>
        <v>2324498.4637461067</v>
      </c>
      <c r="N175" s="39">
        <f t="shared" si="44"/>
        <v>2392822.5585128828</v>
      </c>
      <c r="O175" s="132">
        <f t="shared" si="44"/>
        <v>2392822.5585128828</v>
      </c>
    </row>
    <row r="176" spans="2:15" x14ac:dyDescent="0.25">
      <c r="B176" s="105" t="s">
        <v>131</v>
      </c>
      <c r="C176" s="133">
        <f>IFERROR(C155/C168,"N/A")</f>
        <v>19.166677599115868</v>
      </c>
      <c r="D176" s="134">
        <f t="shared" ref="D176:N176" si="45">IFERROR(D155/D168,"N/A")</f>
        <v>21.24668750550746</v>
      </c>
      <c r="E176" s="134">
        <f t="shared" si="45"/>
        <v>23.661626203967376</v>
      </c>
      <c r="F176" s="134">
        <f t="shared" si="45"/>
        <v>26.495423565333393</v>
      </c>
      <c r="G176" s="134">
        <f t="shared" si="45"/>
        <v>29.862541105682848</v>
      </c>
      <c r="H176" s="134">
        <f t="shared" si="45"/>
        <v>33.923243091204789</v>
      </c>
      <c r="I176" s="134">
        <f t="shared" si="45"/>
        <v>38.909052273053113</v>
      </c>
      <c r="J176" s="134">
        <f t="shared" si="45"/>
        <v>45.167305637208756</v>
      </c>
      <c r="K176" s="134">
        <f t="shared" si="45"/>
        <v>53.2439195756983</v>
      </c>
      <c r="L176" s="134">
        <f t="shared" si="45"/>
        <v>64.048967711094278</v>
      </c>
      <c r="M176" s="134">
        <f t="shared" si="45"/>
        <v>79.221088912549448</v>
      </c>
      <c r="N176" s="134">
        <f t="shared" si="45"/>
        <v>102.03897784900855</v>
      </c>
      <c r="O176" s="135">
        <f>IFERROR(O155/O168,"N/A")</f>
        <v>102.03897784900855</v>
      </c>
    </row>
    <row r="177" spans="3:15" x14ac:dyDescent="0.25"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</row>
    <row r="206" spans="3:7" x14ac:dyDescent="0.25">
      <c r="C206" s="129"/>
      <c r="D206" s="129"/>
      <c r="E206" s="129"/>
      <c r="F206" s="129"/>
      <c r="G206" s="129"/>
    </row>
    <row r="209" spans="3:7" x14ac:dyDescent="0.25">
      <c r="C209" s="129"/>
      <c r="D209" s="129"/>
      <c r="E209" s="129"/>
      <c r="F209" s="129"/>
      <c r="G209" s="129"/>
    </row>
  </sheetData>
  <pageMargins left="0.7" right="0.7" top="0.75" bottom="0.75" header="0.3" footer="0.3"/>
  <customProperties>
    <customPr name="SSC_SHEET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27A72-C1FE-4C17-9440-1FF66F816686}">
  <dimension ref="B2:R120"/>
  <sheetViews>
    <sheetView workbookViewId="0">
      <selection activeCell="Q28" sqref="Q28"/>
    </sheetView>
  </sheetViews>
  <sheetFormatPr defaultColWidth="9.140625" defaultRowHeight="15" x14ac:dyDescent="0.25"/>
  <cols>
    <col min="1" max="1" width="7" style="2" customWidth="1"/>
    <col min="2" max="2" width="25.42578125" style="2" bestFit="1" customWidth="1"/>
    <col min="3" max="15" width="10.7109375" style="2" customWidth="1"/>
    <col min="16" max="17" width="9.140625" style="2"/>
    <col min="18" max="18" width="10.140625" style="2" bestFit="1" customWidth="1"/>
    <col min="19" max="16384" width="9.140625" style="2"/>
  </cols>
  <sheetData>
    <row r="2" spans="2:7" x14ac:dyDescent="0.25">
      <c r="B2" s="63" t="str">
        <f t="shared" ref="B2:B18" si="0">B93</f>
        <v>Cash Flow</v>
      </c>
      <c r="C2" s="64" t="s">
        <v>13</v>
      </c>
      <c r="D2" s="65" t="s">
        <v>49</v>
      </c>
      <c r="E2" s="65" t="s">
        <v>62</v>
      </c>
      <c r="F2" s="65" t="s">
        <v>75</v>
      </c>
      <c r="G2" s="66" t="s">
        <v>88</v>
      </c>
    </row>
    <row r="3" spans="2:7" x14ac:dyDescent="0.25">
      <c r="B3" s="67" t="str">
        <f t="shared" si="0"/>
        <v>Cash Inflow</v>
      </c>
      <c r="C3" s="68"/>
      <c r="D3" s="69"/>
      <c r="E3" s="69"/>
      <c r="F3" s="69"/>
      <c r="G3" s="48"/>
    </row>
    <row r="4" spans="2:7" x14ac:dyDescent="0.25">
      <c r="B4" s="70" t="str">
        <f t="shared" si="0"/>
        <v>Investments Received</v>
      </c>
      <c r="C4" s="25">
        <f>O23</f>
        <v>346200</v>
      </c>
      <c r="D4" s="26">
        <f>O41</f>
        <v>0</v>
      </c>
      <c r="E4" s="26">
        <f>O59</f>
        <v>0</v>
      </c>
      <c r="F4" s="26">
        <f>O77</f>
        <v>0</v>
      </c>
      <c r="G4" s="27">
        <f>O95</f>
        <v>0</v>
      </c>
    </row>
    <row r="5" spans="2:7" x14ac:dyDescent="0.25">
      <c r="B5" s="70" t="str">
        <f t="shared" si="0"/>
        <v>Net Income (Loss)</v>
      </c>
      <c r="C5" s="25">
        <f>O24</f>
        <v>134735.64956175379</v>
      </c>
      <c r="D5" s="26">
        <f>O42</f>
        <v>383610.41138988768</v>
      </c>
      <c r="E5" s="26">
        <f>O60</f>
        <v>506290.65461959504</v>
      </c>
      <c r="F5" s="26">
        <f>O78</f>
        <v>619569.46950583602</v>
      </c>
      <c r="G5" s="27">
        <f>O96</f>
        <v>748616.37343581044</v>
      </c>
    </row>
    <row r="6" spans="2:7" x14ac:dyDescent="0.25">
      <c r="B6" s="70" t="str">
        <f t="shared" si="0"/>
        <v>Increase in payables</v>
      </c>
      <c r="C6" s="25">
        <f>O25</f>
        <v>10022.020293093088</v>
      </c>
      <c r="D6" s="26">
        <f>O43</f>
        <v>3283.2962517852047</v>
      </c>
      <c r="E6" s="26">
        <f>O61</f>
        <v>2477.3701973896441</v>
      </c>
      <c r="F6" s="26">
        <f>O79</f>
        <v>2817.4825100554135</v>
      </c>
      <c r="G6" s="27">
        <f>O97</f>
        <v>3201.5413885419475</v>
      </c>
    </row>
    <row r="7" spans="2:7" x14ac:dyDescent="0.25">
      <c r="B7" s="70" t="str">
        <f t="shared" si="0"/>
        <v>Depreciation</v>
      </c>
      <c r="C7" s="25">
        <f>O26</f>
        <v>21999.999999999996</v>
      </c>
      <c r="D7" s="26">
        <f>O44</f>
        <v>21999.999999999996</v>
      </c>
      <c r="E7" s="26">
        <f>O62</f>
        <v>21999.999999999996</v>
      </c>
      <c r="F7" s="26">
        <f>O80</f>
        <v>21999.999999999996</v>
      </c>
      <c r="G7" s="27">
        <f>O98</f>
        <v>21999.999999999996</v>
      </c>
    </row>
    <row r="8" spans="2:7" x14ac:dyDescent="0.25">
      <c r="B8" s="67" t="str">
        <f t="shared" si="0"/>
        <v>Total Cash Inflow</v>
      </c>
      <c r="C8" s="71">
        <f>O27</f>
        <v>512957.66985484696</v>
      </c>
      <c r="D8" s="72">
        <f>O45</f>
        <v>408893.70764167293</v>
      </c>
      <c r="E8" s="72">
        <f>O63</f>
        <v>530768.02481698466</v>
      </c>
      <c r="F8" s="72">
        <f>O81</f>
        <v>644386.95201589144</v>
      </c>
      <c r="G8" s="73">
        <f>O99</f>
        <v>773817.91482435225</v>
      </c>
    </row>
    <row r="9" spans="2:7" x14ac:dyDescent="0.25">
      <c r="B9" s="74" t="str">
        <f t="shared" si="0"/>
        <v>Cash Outflow</v>
      </c>
      <c r="C9" s="75"/>
      <c r="D9" s="76"/>
      <c r="E9" s="76"/>
      <c r="F9" s="76"/>
      <c r="G9" s="77"/>
    </row>
    <row r="10" spans="2:7" x14ac:dyDescent="0.25">
      <c r="B10" s="70" t="str">
        <f t="shared" si="0"/>
        <v>Preliminary expenses</v>
      </c>
      <c r="C10" s="25">
        <f t="shared" ref="C10:C18" si="1">O29</f>
        <v>15000</v>
      </c>
      <c r="D10" s="26">
        <f t="shared" ref="D10:D18" si="2">O47</f>
        <v>0</v>
      </c>
      <c r="E10" s="26">
        <f t="shared" ref="E10:E18" si="3">O65</f>
        <v>0</v>
      </c>
      <c r="F10" s="26">
        <f t="shared" ref="F10:F18" si="4">O83</f>
        <v>0</v>
      </c>
      <c r="G10" s="27">
        <f t="shared" ref="G10:G18" si="5">O101</f>
        <v>0</v>
      </c>
    </row>
    <row r="11" spans="2:7" x14ac:dyDescent="0.25">
      <c r="B11" s="78" t="str">
        <f t="shared" si="0"/>
        <v>Direct Cash Spending</v>
      </c>
      <c r="C11" s="25">
        <f t="shared" si="1"/>
        <v>0</v>
      </c>
      <c r="D11" s="26">
        <f t="shared" si="2"/>
        <v>0</v>
      </c>
      <c r="E11" s="26">
        <f t="shared" si="3"/>
        <v>0</v>
      </c>
      <c r="F11" s="26">
        <f t="shared" si="4"/>
        <v>0</v>
      </c>
      <c r="G11" s="27">
        <f t="shared" si="5"/>
        <v>0</v>
      </c>
    </row>
    <row r="12" spans="2:7" x14ac:dyDescent="0.25">
      <c r="B12" s="78" t="str">
        <f t="shared" si="0"/>
        <v>Increase in Receivables</v>
      </c>
      <c r="C12" s="25">
        <f t="shared" si="1"/>
        <v>8669.3125870284548</v>
      </c>
      <c r="D12" s="26">
        <f t="shared" si="2"/>
        <v>1695.875076102966</v>
      </c>
      <c r="E12" s="26">
        <f t="shared" si="3"/>
        <v>1314.5652377001661</v>
      </c>
      <c r="F12" s="26">
        <f t="shared" si="4"/>
        <v>1481.2850135819299</v>
      </c>
      <c r="G12" s="27">
        <f t="shared" si="5"/>
        <v>1669.1490300634905</v>
      </c>
    </row>
    <row r="13" spans="2:7" x14ac:dyDescent="0.25">
      <c r="B13" s="70" t="str">
        <f t="shared" si="0"/>
        <v>Increase in Inventory</v>
      </c>
      <c r="C13" s="25">
        <f t="shared" si="1"/>
        <v>18298.623297087503</v>
      </c>
      <c r="D13" s="26">
        <f t="shared" si="2"/>
        <v>1716.5370831497639</v>
      </c>
      <c r="E13" s="26">
        <f t="shared" si="3"/>
        <v>1234.4912963700299</v>
      </c>
      <c r="F13" s="26">
        <f t="shared" si="4"/>
        <v>1310.6320182959098</v>
      </c>
      <c r="G13" s="27">
        <f t="shared" si="5"/>
        <v>1391.4689333439492</v>
      </c>
    </row>
    <row r="14" spans="2:7" x14ac:dyDescent="0.25">
      <c r="B14" s="70" t="str">
        <f t="shared" si="0"/>
        <v>Purchase Long-Term Assets</v>
      </c>
      <c r="C14" s="25">
        <f t="shared" si="1"/>
        <v>285000</v>
      </c>
      <c r="D14" s="26">
        <f t="shared" si="2"/>
        <v>0</v>
      </c>
      <c r="E14" s="26">
        <f t="shared" si="3"/>
        <v>0</v>
      </c>
      <c r="F14" s="26">
        <f t="shared" si="4"/>
        <v>0</v>
      </c>
      <c r="G14" s="27">
        <f t="shared" si="5"/>
        <v>0</v>
      </c>
    </row>
    <row r="15" spans="2:7" x14ac:dyDescent="0.25">
      <c r="B15" s="70" t="str">
        <f t="shared" si="0"/>
        <v>Principal Repayment</v>
      </c>
      <c r="C15" s="25">
        <f t="shared" si="1"/>
        <v>69240</v>
      </c>
      <c r="D15" s="26">
        <f t="shared" si="2"/>
        <v>69240</v>
      </c>
      <c r="E15" s="26">
        <f t="shared" si="3"/>
        <v>69240</v>
      </c>
      <c r="F15" s="26">
        <f t="shared" si="4"/>
        <v>69240</v>
      </c>
      <c r="G15" s="27">
        <f t="shared" si="5"/>
        <v>69240</v>
      </c>
    </row>
    <row r="16" spans="2:7" x14ac:dyDescent="0.25">
      <c r="B16" s="79" t="str">
        <f t="shared" si="0"/>
        <v>Total Cash Outflow</v>
      </c>
      <c r="C16" s="75">
        <f t="shared" si="1"/>
        <v>396207.93588411598</v>
      </c>
      <c r="D16" s="76">
        <f t="shared" si="2"/>
        <v>72652.412159252723</v>
      </c>
      <c r="E16" s="76">
        <f t="shared" si="3"/>
        <v>71789.056534070187</v>
      </c>
      <c r="F16" s="76">
        <f t="shared" si="4"/>
        <v>72031.917031877849</v>
      </c>
      <c r="G16" s="77">
        <f t="shared" si="5"/>
        <v>72300.617963407436</v>
      </c>
    </row>
    <row r="17" spans="2:18" x14ac:dyDescent="0.25">
      <c r="B17" s="80" t="str">
        <f t="shared" si="0"/>
        <v>Net Cash Flow</v>
      </c>
      <c r="C17" s="12">
        <f t="shared" si="1"/>
        <v>116749.73397073094</v>
      </c>
      <c r="D17" s="13">
        <f t="shared" si="2"/>
        <v>336241.29548242013</v>
      </c>
      <c r="E17" s="13">
        <f t="shared" si="3"/>
        <v>458978.96828291449</v>
      </c>
      <c r="F17" s="13">
        <f t="shared" si="4"/>
        <v>572355.03498401353</v>
      </c>
      <c r="G17" s="14">
        <f t="shared" si="5"/>
        <v>701517.29686094483</v>
      </c>
    </row>
    <row r="18" spans="2:18" x14ac:dyDescent="0.25">
      <c r="B18" s="20" t="str">
        <f t="shared" si="0"/>
        <v>Cash Balance</v>
      </c>
      <c r="C18" s="71">
        <f t="shared" si="1"/>
        <v>116749.73397073094</v>
      </c>
      <c r="D18" s="72">
        <f t="shared" si="2"/>
        <v>452991.02945315116</v>
      </c>
      <c r="E18" s="72">
        <f t="shared" si="3"/>
        <v>911969.99773606565</v>
      </c>
      <c r="F18" s="72">
        <f t="shared" si="4"/>
        <v>1484325.0327200794</v>
      </c>
      <c r="G18" s="73">
        <f t="shared" si="5"/>
        <v>2185842.3295810241</v>
      </c>
    </row>
    <row r="21" spans="2:18" x14ac:dyDescent="0.25">
      <c r="B21" s="63" t="s">
        <v>89</v>
      </c>
      <c r="C21" s="60" t="s">
        <v>1</v>
      </c>
      <c r="D21" s="61" t="s">
        <v>2</v>
      </c>
      <c r="E21" s="61" t="s">
        <v>3</v>
      </c>
      <c r="F21" s="61" t="s">
        <v>4</v>
      </c>
      <c r="G21" s="61" t="s">
        <v>5</v>
      </c>
      <c r="H21" s="61" t="s">
        <v>6</v>
      </c>
      <c r="I21" s="61" t="s">
        <v>7</v>
      </c>
      <c r="J21" s="61" t="s">
        <v>8</v>
      </c>
      <c r="K21" s="61" t="s">
        <v>9</v>
      </c>
      <c r="L21" s="61" t="s">
        <v>10</v>
      </c>
      <c r="M21" s="61" t="s">
        <v>11</v>
      </c>
      <c r="N21" s="62" t="s">
        <v>12</v>
      </c>
      <c r="O21" s="62" t="s">
        <v>13</v>
      </c>
    </row>
    <row r="22" spans="2:18" x14ac:dyDescent="0.25">
      <c r="B22" s="67" t="s">
        <v>90</v>
      </c>
      <c r="C22" s="68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81"/>
    </row>
    <row r="23" spans="2:18" x14ac:dyDescent="0.25">
      <c r="B23" s="70" t="s">
        <v>91</v>
      </c>
      <c r="C23" s="26">
        <v>346200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11">
        <v>346200</v>
      </c>
    </row>
    <row r="24" spans="2:18" x14ac:dyDescent="0.25">
      <c r="B24" s="70" t="s">
        <v>92</v>
      </c>
      <c r="C24" s="26">
        <v>1013.1827977022924</v>
      </c>
      <c r="D24" s="26">
        <v>2672.7578180796804</v>
      </c>
      <c r="E24" s="26">
        <v>3997.8091153364958</v>
      </c>
      <c r="F24" s="26">
        <v>5355.9866950247124</v>
      </c>
      <c r="G24" s="26">
        <v>6748.1187142051349</v>
      </c>
      <c r="H24" s="26">
        <v>8175.0540338650553</v>
      </c>
      <c r="I24" s="26">
        <v>9345.1409959862158</v>
      </c>
      <c r="J24" s="26">
        <v>10538.629697349788</v>
      </c>
      <c r="K24" s="26">
        <v>11755.988172740643</v>
      </c>
      <c r="L24" s="26">
        <v>23769.343817639292</v>
      </c>
      <c r="M24" s="26">
        <v>25035.88357543595</v>
      </c>
      <c r="N24" s="26">
        <v>26327.754128388522</v>
      </c>
      <c r="O24" s="11">
        <v>134735.64956175379</v>
      </c>
    </row>
    <row r="25" spans="2:18" x14ac:dyDescent="0.25">
      <c r="B25" s="70" t="s">
        <v>93</v>
      </c>
      <c r="C25" s="26">
        <v>3623.8505356310425</v>
      </c>
      <c r="D25" s="26">
        <v>-11.045020377404853</v>
      </c>
      <c r="E25" s="26">
        <v>364.69195274319827</v>
      </c>
      <c r="F25" s="26">
        <v>373.80925156177318</v>
      </c>
      <c r="G25" s="26">
        <v>383.15448285081766</v>
      </c>
      <c r="H25" s="26">
        <v>392.73334492208505</v>
      </c>
      <c r="I25" s="26">
        <v>322.04134283611529</v>
      </c>
      <c r="J25" s="26">
        <v>328.48216969283658</v>
      </c>
      <c r="K25" s="26">
        <v>335.0518130866958</v>
      </c>
      <c r="L25" s="26">
        <v>3205.1028493484228</v>
      </c>
      <c r="M25" s="26">
        <v>348.58790633540048</v>
      </c>
      <c r="N25" s="26">
        <v>355.5596644621055</v>
      </c>
      <c r="O25" s="11">
        <v>10022.020293093088</v>
      </c>
    </row>
    <row r="26" spans="2:18" x14ac:dyDescent="0.25">
      <c r="B26" s="70" t="s">
        <v>31</v>
      </c>
      <c r="C26" s="26">
        <v>1833.3333333333333</v>
      </c>
      <c r="D26" s="26">
        <v>1833.3333333333333</v>
      </c>
      <c r="E26" s="26">
        <v>1833.3333333333333</v>
      </c>
      <c r="F26" s="26">
        <v>1833.3333333333333</v>
      </c>
      <c r="G26" s="26">
        <v>1833.3333333333333</v>
      </c>
      <c r="H26" s="26">
        <v>1833.3333333333333</v>
      </c>
      <c r="I26" s="26">
        <v>1833.3333333333333</v>
      </c>
      <c r="J26" s="26">
        <v>1833.3333333333333</v>
      </c>
      <c r="K26" s="26">
        <v>1833.3333333333333</v>
      </c>
      <c r="L26" s="26">
        <v>1833.3333333333333</v>
      </c>
      <c r="M26" s="26">
        <v>1833.3333333333333</v>
      </c>
      <c r="N26" s="26">
        <v>1833.3333333333333</v>
      </c>
      <c r="O26" s="11">
        <v>21999.999999999996</v>
      </c>
    </row>
    <row r="27" spans="2:18" x14ac:dyDescent="0.25">
      <c r="B27" s="67" t="s">
        <v>94</v>
      </c>
      <c r="C27" s="82">
        <f t="shared" ref="C27:N27" si="6">SUM(C23:C26)</f>
        <v>352670.3666666667</v>
      </c>
      <c r="D27" s="83">
        <f t="shared" si="6"/>
        <v>4495.0461310356086</v>
      </c>
      <c r="E27" s="83">
        <f t="shared" si="6"/>
        <v>6195.8344014130271</v>
      </c>
      <c r="F27" s="83">
        <f t="shared" si="6"/>
        <v>7563.1292799198191</v>
      </c>
      <c r="G27" s="83">
        <f t="shared" si="6"/>
        <v>8964.6065303892865</v>
      </c>
      <c r="H27" s="83">
        <f t="shared" si="6"/>
        <v>10401.120712120473</v>
      </c>
      <c r="I27" s="83">
        <f t="shared" si="6"/>
        <v>11500.515672155665</v>
      </c>
      <c r="J27" s="83">
        <f t="shared" si="6"/>
        <v>12700.44520037596</v>
      </c>
      <c r="K27" s="83">
        <f t="shared" si="6"/>
        <v>13924.373319160672</v>
      </c>
      <c r="L27" s="83">
        <f t="shared" si="6"/>
        <v>28807.780000321047</v>
      </c>
      <c r="M27" s="83">
        <f t="shared" si="6"/>
        <v>27217.804815104682</v>
      </c>
      <c r="N27" s="83">
        <f t="shared" si="6"/>
        <v>28516.647126183958</v>
      </c>
      <c r="O27" s="84">
        <f t="shared" ref="O27" si="7">SUM(C27:N27)</f>
        <v>512957.66985484696</v>
      </c>
    </row>
    <row r="28" spans="2:18" x14ac:dyDescent="0.25">
      <c r="B28" s="74" t="s">
        <v>95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85"/>
      <c r="R28" s="86"/>
    </row>
    <row r="29" spans="2:18" x14ac:dyDescent="0.25">
      <c r="B29" s="70" t="s">
        <v>96</v>
      </c>
      <c r="C29" s="26">
        <v>15000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11">
        <v>15000</v>
      </c>
    </row>
    <row r="30" spans="2:18" hidden="1" x14ac:dyDescent="0.25">
      <c r="B30" s="78" t="s">
        <v>97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11">
        <v>0</v>
      </c>
    </row>
    <row r="31" spans="2:18" x14ac:dyDescent="0.25">
      <c r="B31" s="70" t="s">
        <v>98</v>
      </c>
      <c r="C31" s="26">
        <v>6804</v>
      </c>
      <c r="D31" s="26">
        <v>170.09999999999945</v>
      </c>
      <c r="E31" s="26">
        <v>174.35249999999996</v>
      </c>
      <c r="F31" s="26">
        <v>178.71131249999871</v>
      </c>
      <c r="G31" s="26">
        <v>183.17909531249916</v>
      </c>
      <c r="H31" s="26">
        <v>187.75857269531116</v>
      </c>
      <c r="I31" s="26">
        <v>153.96202961015751</v>
      </c>
      <c r="J31" s="26">
        <v>157.04127020235865</v>
      </c>
      <c r="K31" s="26">
        <v>160.18209560640844</v>
      </c>
      <c r="L31" s="26">
        <v>163.38573751853255</v>
      </c>
      <c r="M31" s="26">
        <v>166.65345226890713</v>
      </c>
      <c r="N31" s="26">
        <v>169.98652131428207</v>
      </c>
      <c r="O31" s="11">
        <v>8669.3125870284548</v>
      </c>
    </row>
    <row r="32" spans="2:18" x14ac:dyDescent="0.25">
      <c r="B32" s="70" t="s">
        <v>99</v>
      </c>
      <c r="C32" s="26">
        <v>16200</v>
      </c>
      <c r="D32" s="26">
        <v>202.5</v>
      </c>
      <c r="E32" s="26">
        <v>205.03125</v>
      </c>
      <c r="F32" s="26">
        <v>207.59414062499854</v>
      </c>
      <c r="G32" s="26">
        <v>210.18906738281294</v>
      </c>
      <c r="H32" s="26">
        <v>212.81643072509542</v>
      </c>
      <c r="I32" s="26">
        <v>172.38130888732849</v>
      </c>
      <c r="J32" s="26">
        <v>174.10512197620119</v>
      </c>
      <c r="K32" s="26">
        <v>175.84617319596509</v>
      </c>
      <c r="L32" s="26">
        <v>177.60463492792405</v>
      </c>
      <c r="M32" s="26">
        <v>179.3806812772018</v>
      </c>
      <c r="N32" s="26">
        <v>181.17448808997506</v>
      </c>
      <c r="O32" s="11">
        <v>18298.623297087503</v>
      </c>
    </row>
    <row r="33" spans="2:18" x14ac:dyDescent="0.25">
      <c r="B33" s="70" t="s">
        <v>100</v>
      </c>
      <c r="C33" s="26">
        <v>285000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11">
        <v>285000</v>
      </c>
      <c r="R33" s="86"/>
    </row>
    <row r="34" spans="2:18" x14ac:dyDescent="0.25">
      <c r="B34" s="70" t="s">
        <v>101</v>
      </c>
      <c r="C34" s="26">
        <v>5770</v>
      </c>
      <c r="D34" s="26">
        <v>5770</v>
      </c>
      <c r="E34" s="26">
        <v>5770</v>
      </c>
      <c r="F34" s="26">
        <v>5770</v>
      </c>
      <c r="G34" s="26">
        <v>5770</v>
      </c>
      <c r="H34" s="26">
        <v>5770</v>
      </c>
      <c r="I34" s="26">
        <v>5770</v>
      </c>
      <c r="J34" s="26">
        <v>5770</v>
      </c>
      <c r="K34" s="26">
        <v>5770</v>
      </c>
      <c r="L34" s="26">
        <v>5770</v>
      </c>
      <c r="M34" s="26">
        <v>5770</v>
      </c>
      <c r="N34" s="27">
        <v>5770</v>
      </c>
      <c r="O34" s="27">
        <v>69240</v>
      </c>
    </row>
    <row r="35" spans="2:18" x14ac:dyDescent="0.25">
      <c r="B35" s="79" t="s">
        <v>102</v>
      </c>
      <c r="C35" s="72">
        <f t="shared" ref="C35:N35" si="8">SUM(C29:C34)</f>
        <v>328774</v>
      </c>
      <c r="D35" s="72">
        <f t="shared" si="8"/>
        <v>6142.5999999999995</v>
      </c>
      <c r="E35" s="72">
        <f t="shared" si="8"/>
        <v>6149.38375</v>
      </c>
      <c r="F35" s="72">
        <f t="shared" si="8"/>
        <v>6156.3054531249973</v>
      </c>
      <c r="G35" s="72">
        <f t="shared" si="8"/>
        <v>6163.3681626953121</v>
      </c>
      <c r="H35" s="72">
        <f t="shared" si="8"/>
        <v>6170.5750034204066</v>
      </c>
      <c r="I35" s="72">
        <f t="shared" si="8"/>
        <v>6096.343338497486</v>
      </c>
      <c r="J35" s="72">
        <f t="shared" si="8"/>
        <v>6101.1463921785598</v>
      </c>
      <c r="K35" s="72">
        <f t="shared" si="8"/>
        <v>6106.0282688023735</v>
      </c>
      <c r="L35" s="72">
        <f t="shared" si="8"/>
        <v>6110.9903724464566</v>
      </c>
      <c r="M35" s="72">
        <f t="shared" si="8"/>
        <v>6116.0341335461089</v>
      </c>
      <c r="N35" s="72">
        <f t="shared" si="8"/>
        <v>6121.1610094042571</v>
      </c>
      <c r="O35" s="84">
        <f t="shared" ref="O35:O36" si="9">SUM(C35:N35)</f>
        <v>396207.93588411598</v>
      </c>
    </row>
    <row r="36" spans="2:18" x14ac:dyDescent="0.25">
      <c r="B36" s="80" t="s">
        <v>103</v>
      </c>
      <c r="C36" s="12">
        <f t="shared" ref="C36:N36" si="10">C27-C35</f>
        <v>23896.366666666698</v>
      </c>
      <c r="D36" s="13">
        <f t="shared" si="10"/>
        <v>-1647.5538689643909</v>
      </c>
      <c r="E36" s="13">
        <f t="shared" si="10"/>
        <v>46.450651413027117</v>
      </c>
      <c r="F36" s="13">
        <f t="shared" si="10"/>
        <v>1406.8238267948218</v>
      </c>
      <c r="G36" s="13">
        <f t="shared" si="10"/>
        <v>2801.2383676939744</v>
      </c>
      <c r="H36" s="13">
        <f t="shared" si="10"/>
        <v>4230.5457087000668</v>
      </c>
      <c r="I36" s="13">
        <f t="shared" si="10"/>
        <v>5404.172333658179</v>
      </c>
      <c r="J36" s="13">
        <f t="shared" si="10"/>
        <v>6599.2988081973999</v>
      </c>
      <c r="K36" s="13">
        <f t="shared" si="10"/>
        <v>7818.3450503582981</v>
      </c>
      <c r="L36" s="13">
        <f t="shared" si="10"/>
        <v>22696.78962787459</v>
      </c>
      <c r="M36" s="13">
        <f t="shared" si="10"/>
        <v>21101.770681558573</v>
      </c>
      <c r="N36" s="13">
        <f t="shared" si="10"/>
        <v>22395.486116779699</v>
      </c>
      <c r="O36" s="15">
        <f t="shared" si="9"/>
        <v>116749.73397073094</v>
      </c>
    </row>
    <row r="37" spans="2:18" x14ac:dyDescent="0.25">
      <c r="B37" s="20" t="s">
        <v>104</v>
      </c>
      <c r="C37" s="82">
        <f>C36</f>
        <v>23896.366666666698</v>
      </c>
      <c r="D37" s="83">
        <f>C37+D36</f>
        <v>22248.812797702307</v>
      </c>
      <c r="E37" s="83">
        <f t="shared" ref="E37:K37" si="11">D37+E36</f>
        <v>22295.263449115333</v>
      </c>
      <c r="F37" s="83">
        <f>E37+F36</f>
        <v>23702.087275910155</v>
      </c>
      <c r="G37" s="83">
        <f t="shared" si="11"/>
        <v>26503.32564360413</v>
      </c>
      <c r="H37" s="83">
        <f t="shared" si="11"/>
        <v>30733.871352304195</v>
      </c>
      <c r="I37" s="83">
        <f t="shared" si="11"/>
        <v>36138.043685962373</v>
      </c>
      <c r="J37" s="83">
        <f t="shared" si="11"/>
        <v>42737.342494159777</v>
      </c>
      <c r="K37" s="83">
        <f t="shared" si="11"/>
        <v>50555.687544518078</v>
      </c>
      <c r="L37" s="83">
        <f>K37+L36</f>
        <v>73252.477172392668</v>
      </c>
      <c r="M37" s="83">
        <f>L37+M36</f>
        <v>94354.247853951238</v>
      </c>
      <c r="N37" s="83">
        <f>M37+N36</f>
        <v>116749.73397073094</v>
      </c>
      <c r="O37" s="88">
        <f>N37</f>
        <v>116749.73397073094</v>
      </c>
    </row>
    <row r="39" spans="2:18" x14ac:dyDescent="0.25">
      <c r="B39" s="63" t="s">
        <v>89</v>
      </c>
      <c r="C39" s="60" t="s">
        <v>37</v>
      </c>
      <c r="D39" s="61" t="s">
        <v>38</v>
      </c>
      <c r="E39" s="61" t="s">
        <v>39</v>
      </c>
      <c r="F39" s="61" t="s">
        <v>40</v>
      </c>
      <c r="G39" s="61" t="s">
        <v>41</v>
      </c>
      <c r="H39" s="61" t="s">
        <v>42</v>
      </c>
      <c r="I39" s="61" t="s">
        <v>43</v>
      </c>
      <c r="J39" s="61" t="s">
        <v>44</v>
      </c>
      <c r="K39" s="61" t="s">
        <v>45</v>
      </c>
      <c r="L39" s="61" t="s">
        <v>46</v>
      </c>
      <c r="M39" s="61" t="s">
        <v>47</v>
      </c>
      <c r="N39" s="62" t="s">
        <v>48</v>
      </c>
      <c r="O39" s="62" t="s">
        <v>49</v>
      </c>
    </row>
    <row r="40" spans="2:18" x14ac:dyDescent="0.25">
      <c r="B40" s="67" t="s">
        <v>90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89"/>
    </row>
    <row r="41" spans="2:18" x14ac:dyDescent="0.25">
      <c r="B41" s="70" t="s">
        <v>91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11">
        <v>0</v>
      </c>
    </row>
    <row r="42" spans="2:18" x14ac:dyDescent="0.25">
      <c r="B42" s="70" t="s">
        <v>92</v>
      </c>
      <c r="C42" s="26">
        <v>26165.064351397206</v>
      </c>
      <c r="D42" s="26">
        <v>27168.169539001068</v>
      </c>
      <c r="E42" s="26">
        <v>28186.321304418958</v>
      </c>
      <c r="F42" s="26">
        <v>29219.745346318123</v>
      </c>
      <c r="G42" s="26">
        <v>30268.670748845761</v>
      </c>
      <c r="H42" s="26">
        <v>31333.330032411348</v>
      </c>
      <c r="I42" s="26">
        <v>32413.959205230392</v>
      </c>
      <c r="J42" s="26">
        <v>33510.797815641723</v>
      </c>
      <c r="K42" s="26">
        <v>34624.089005209215</v>
      </c>
      <c r="L42" s="26">
        <v>35754.079562620253</v>
      </c>
      <c r="M42" s="26">
        <v>36901.019978392418</v>
      </c>
      <c r="N42" s="26">
        <v>38065.164500401188</v>
      </c>
      <c r="O42" s="11">
        <v>383610.41138988768</v>
      </c>
    </row>
    <row r="43" spans="2:18" x14ac:dyDescent="0.25">
      <c r="B43" s="70" t="s">
        <v>93</v>
      </c>
      <c r="C43" s="26">
        <v>8.0488933135002299</v>
      </c>
      <c r="D43" s="26">
        <v>276.08319046321594</v>
      </c>
      <c r="E43" s="26">
        <v>280.22443832015597</v>
      </c>
      <c r="F43" s="26">
        <v>284.42780489495999</v>
      </c>
      <c r="G43" s="26">
        <v>288.69422196838059</v>
      </c>
      <c r="H43" s="26">
        <v>293.02463529791748</v>
      </c>
      <c r="I43" s="26">
        <v>297.42000482737603</v>
      </c>
      <c r="J43" s="26">
        <v>301.88130489978721</v>
      </c>
      <c r="K43" s="26">
        <v>306.40952447328527</v>
      </c>
      <c r="L43" s="26">
        <v>311.00566734038875</v>
      </c>
      <c r="M43" s="26">
        <v>315.67075235048833</v>
      </c>
      <c r="N43" s="26">
        <v>320.40581363574893</v>
      </c>
      <c r="O43" s="11">
        <v>3283.2962517852047</v>
      </c>
    </row>
    <row r="44" spans="2:18" x14ac:dyDescent="0.25">
      <c r="B44" s="70" t="s">
        <v>31</v>
      </c>
      <c r="C44" s="26">
        <v>1833.3333333333333</v>
      </c>
      <c r="D44" s="26">
        <v>1833.3333333333333</v>
      </c>
      <c r="E44" s="26">
        <v>1833.3333333333333</v>
      </c>
      <c r="F44" s="26">
        <v>1833.3333333333333</v>
      </c>
      <c r="G44" s="26">
        <v>1833.3333333333333</v>
      </c>
      <c r="H44" s="26">
        <v>1833.3333333333333</v>
      </c>
      <c r="I44" s="26">
        <v>1833.3333333333333</v>
      </c>
      <c r="J44" s="26">
        <v>1833.3333333333333</v>
      </c>
      <c r="K44" s="26">
        <v>1833.3333333333333</v>
      </c>
      <c r="L44" s="26">
        <v>1833.3333333333333</v>
      </c>
      <c r="M44" s="26">
        <v>1833.3333333333333</v>
      </c>
      <c r="N44" s="26">
        <v>1833.3333333333333</v>
      </c>
      <c r="O44" s="11">
        <v>21999.999999999996</v>
      </c>
    </row>
    <row r="45" spans="2:18" x14ac:dyDescent="0.25">
      <c r="B45" s="67" t="s">
        <v>94</v>
      </c>
      <c r="C45" s="82">
        <f t="shared" ref="C45:N45" si="12">SUM(C41:C44)</f>
        <v>28006.446578044041</v>
      </c>
      <c r="D45" s="83">
        <f t="shared" si="12"/>
        <v>29277.586062797618</v>
      </c>
      <c r="E45" s="83">
        <f t="shared" si="12"/>
        <v>30299.879076072448</v>
      </c>
      <c r="F45" s="83">
        <f t="shared" si="12"/>
        <v>31337.506484546415</v>
      </c>
      <c r="G45" s="83">
        <f t="shared" si="12"/>
        <v>32390.698304147474</v>
      </c>
      <c r="H45" s="83">
        <f t="shared" si="12"/>
        <v>33459.688001042603</v>
      </c>
      <c r="I45" s="83">
        <f t="shared" si="12"/>
        <v>34544.712543391106</v>
      </c>
      <c r="J45" s="83">
        <f t="shared" si="12"/>
        <v>35646.012453874842</v>
      </c>
      <c r="K45" s="83">
        <f t="shared" si="12"/>
        <v>36763.831863015839</v>
      </c>
      <c r="L45" s="83">
        <f t="shared" si="12"/>
        <v>37898.418563293977</v>
      </c>
      <c r="M45" s="83">
        <f t="shared" si="12"/>
        <v>39050.024064076242</v>
      </c>
      <c r="N45" s="83">
        <f t="shared" si="12"/>
        <v>40218.903647370273</v>
      </c>
      <c r="O45" s="84">
        <f t="shared" ref="O45" si="13">SUM(C45:N45)</f>
        <v>408893.70764167293</v>
      </c>
    </row>
    <row r="46" spans="2:18" x14ac:dyDescent="0.25">
      <c r="B46" s="74" t="s">
        <v>95</v>
      </c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85">
        <v>0</v>
      </c>
    </row>
    <row r="47" spans="2:18" x14ac:dyDescent="0.25">
      <c r="B47" s="70" t="s">
        <v>96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11">
        <v>0</v>
      </c>
    </row>
    <row r="48" spans="2:18" hidden="1" x14ac:dyDescent="0.25">
      <c r="B48" s="78" t="s">
        <v>97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11">
        <v>0</v>
      </c>
    </row>
    <row r="49" spans="2:15" x14ac:dyDescent="0.25">
      <c r="B49" s="78" t="s">
        <v>98</v>
      </c>
      <c r="C49" s="26">
        <v>130.03968880542561</v>
      </c>
      <c r="D49" s="26">
        <v>131.99028413750784</v>
      </c>
      <c r="E49" s="26">
        <v>133.97013839957071</v>
      </c>
      <c r="F49" s="26">
        <v>135.97969047556398</v>
      </c>
      <c r="G49" s="26">
        <v>138.01938583269657</v>
      </c>
      <c r="H49" s="26">
        <v>140.08967662018767</v>
      </c>
      <c r="I49" s="26">
        <v>142.19102176948945</v>
      </c>
      <c r="J49" s="26">
        <v>144.32388709603219</v>
      </c>
      <c r="K49" s="26">
        <v>146.48874540247198</v>
      </c>
      <c r="L49" s="26">
        <v>148.68607658351175</v>
      </c>
      <c r="M49" s="26">
        <v>150.91636773226128</v>
      </c>
      <c r="N49" s="26">
        <v>153.18011324824693</v>
      </c>
      <c r="O49" s="11">
        <v>1695.875076102966</v>
      </c>
    </row>
    <row r="50" spans="2:15" x14ac:dyDescent="0.25">
      <c r="B50" s="70" t="s">
        <v>99</v>
      </c>
      <c r="C50" s="26">
        <v>137.23967472815639</v>
      </c>
      <c r="D50" s="26">
        <v>138.26897228861708</v>
      </c>
      <c r="E50" s="26">
        <v>139.3059895807819</v>
      </c>
      <c r="F50" s="26">
        <v>140.35078450263973</v>
      </c>
      <c r="G50" s="26">
        <v>141.4034153864086</v>
      </c>
      <c r="H50" s="26">
        <v>142.46394100180623</v>
      </c>
      <c r="I50" s="26">
        <v>143.5324205593206</v>
      </c>
      <c r="J50" s="26">
        <v>144.60891371351681</v>
      </c>
      <c r="K50" s="26">
        <v>145.69348056636591</v>
      </c>
      <c r="L50" s="26">
        <v>146.78618167061359</v>
      </c>
      <c r="M50" s="26">
        <v>147.88707803314537</v>
      </c>
      <c r="N50" s="26">
        <v>148.99623111839173</v>
      </c>
      <c r="O50" s="11">
        <v>1716.5370831497639</v>
      </c>
    </row>
    <row r="51" spans="2:15" x14ac:dyDescent="0.25">
      <c r="B51" s="70" t="s">
        <v>100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11">
        <v>0</v>
      </c>
    </row>
    <row r="52" spans="2:15" x14ac:dyDescent="0.25">
      <c r="B52" s="70" t="s">
        <v>101</v>
      </c>
      <c r="C52" s="25">
        <v>5770</v>
      </c>
      <c r="D52" s="26">
        <v>5770</v>
      </c>
      <c r="E52" s="26">
        <v>5770</v>
      </c>
      <c r="F52" s="26">
        <v>5770</v>
      </c>
      <c r="G52" s="26">
        <v>5770</v>
      </c>
      <c r="H52" s="26">
        <v>5770</v>
      </c>
      <c r="I52" s="26">
        <v>5770</v>
      </c>
      <c r="J52" s="26">
        <v>5770</v>
      </c>
      <c r="K52" s="26">
        <v>5770</v>
      </c>
      <c r="L52" s="26">
        <v>5770</v>
      </c>
      <c r="M52" s="26">
        <v>5770</v>
      </c>
      <c r="N52" s="27">
        <v>5770</v>
      </c>
      <c r="O52" s="27">
        <v>69240</v>
      </c>
    </row>
    <row r="53" spans="2:15" x14ac:dyDescent="0.25">
      <c r="B53" s="79" t="str">
        <f>B35</f>
        <v>Total Cash Outflow</v>
      </c>
      <c r="C53" s="72">
        <f>SUM(C47:C52)</f>
        <v>6037.279363533582</v>
      </c>
      <c r="D53" s="72">
        <f t="shared" ref="D53:N53" si="14">SUM(D47:D52)</f>
        <v>6040.2592564261249</v>
      </c>
      <c r="E53" s="72">
        <f t="shared" si="14"/>
        <v>6043.2761279803526</v>
      </c>
      <c r="F53" s="72">
        <f t="shared" si="14"/>
        <v>6046.3304749782037</v>
      </c>
      <c r="G53" s="72">
        <f t="shared" si="14"/>
        <v>6049.4228012191052</v>
      </c>
      <c r="H53" s="72">
        <f t="shared" si="14"/>
        <v>6052.5536176219939</v>
      </c>
      <c r="I53" s="72">
        <f>SUM(I47:I52)</f>
        <v>6055.7234423288101</v>
      </c>
      <c r="J53" s="72">
        <f t="shared" si="14"/>
        <v>6058.932800809549</v>
      </c>
      <c r="K53" s="72">
        <f t="shared" si="14"/>
        <v>6062.1822259688379</v>
      </c>
      <c r="L53" s="72">
        <f t="shared" si="14"/>
        <v>6065.4722582541253</v>
      </c>
      <c r="M53" s="72">
        <f t="shared" si="14"/>
        <v>6068.8034457654067</v>
      </c>
      <c r="N53" s="72">
        <f t="shared" si="14"/>
        <v>6072.1763443666387</v>
      </c>
      <c r="O53" s="84">
        <f t="shared" ref="O53:O54" si="15">SUM(C53:N53)</f>
        <v>72652.412159252723</v>
      </c>
    </row>
    <row r="54" spans="2:15" x14ac:dyDescent="0.25">
      <c r="B54" s="80" t="str">
        <f>B36</f>
        <v>Net Cash Flow</v>
      </c>
      <c r="C54" s="12">
        <f>C45-C53</f>
        <v>21969.16721451046</v>
      </c>
      <c r="D54" s="13">
        <f>D45-D53</f>
        <v>23237.326806371493</v>
      </c>
      <c r="E54" s="13">
        <f t="shared" ref="E54:N54" si="16">E45-E53</f>
        <v>24256.602948092095</v>
      </c>
      <c r="F54" s="13">
        <f t="shared" si="16"/>
        <v>25291.176009568211</v>
      </c>
      <c r="G54" s="13">
        <f t="shared" si="16"/>
        <v>26341.275502928369</v>
      </c>
      <c r="H54" s="13">
        <f t="shared" si="16"/>
        <v>27407.134383420609</v>
      </c>
      <c r="I54" s="13">
        <f t="shared" si="16"/>
        <v>28488.989101062296</v>
      </c>
      <c r="J54" s="13">
        <f t="shared" si="16"/>
        <v>29587.079653065295</v>
      </c>
      <c r="K54" s="13">
        <f t="shared" si="16"/>
        <v>30701.649637047001</v>
      </c>
      <c r="L54" s="13">
        <f t="shared" si="16"/>
        <v>31832.946305039852</v>
      </c>
      <c r="M54" s="13">
        <f t="shared" si="16"/>
        <v>32981.220618310836</v>
      </c>
      <c r="N54" s="13">
        <f t="shared" si="16"/>
        <v>34146.72730300363</v>
      </c>
      <c r="O54" s="15">
        <f t="shared" si="15"/>
        <v>336241.29548242013</v>
      </c>
    </row>
    <row r="55" spans="2:15" x14ac:dyDescent="0.25">
      <c r="B55" s="20" t="str">
        <f>B37</f>
        <v>Cash Balance</v>
      </c>
      <c r="C55" s="82">
        <f>N37+C54</f>
        <v>138718.90118524141</v>
      </c>
      <c r="D55" s="83">
        <f>C55+D54</f>
        <v>161956.22799161292</v>
      </c>
      <c r="E55" s="83">
        <f t="shared" ref="E55:G55" si="17">D55+E54</f>
        <v>186212.83093970502</v>
      </c>
      <c r="F55" s="83">
        <f t="shared" si="17"/>
        <v>211504.00694927323</v>
      </c>
      <c r="G55" s="83">
        <f t="shared" si="17"/>
        <v>237845.28245220159</v>
      </c>
      <c r="H55" s="83">
        <f>G55+H54</f>
        <v>265252.41683562222</v>
      </c>
      <c r="I55" s="83">
        <f t="shared" ref="I55:K55" si="18">H55+I54</f>
        <v>293741.40593668452</v>
      </c>
      <c r="J55" s="83">
        <f t="shared" si="18"/>
        <v>323328.48558974982</v>
      </c>
      <c r="K55" s="83">
        <f t="shared" si="18"/>
        <v>354030.13522679685</v>
      </c>
      <c r="L55" s="83">
        <f>K55+L54</f>
        <v>385863.08153183671</v>
      </c>
      <c r="M55" s="83">
        <f>L55+M54</f>
        <v>418844.30215014756</v>
      </c>
      <c r="N55" s="83">
        <f>M55+N54</f>
        <v>452991.02945315116</v>
      </c>
      <c r="O55" s="88">
        <f>N55</f>
        <v>452991.02945315116</v>
      </c>
    </row>
    <row r="57" spans="2:15" x14ac:dyDescent="0.25">
      <c r="B57" s="63" t="s">
        <v>89</v>
      </c>
      <c r="C57" s="60" t="s">
        <v>50</v>
      </c>
      <c r="D57" s="61" t="s">
        <v>51</v>
      </c>
      <c r="E57" s="61" t="s">
        <v>52</v>
      </c>
      <c r="F57" s="61" t="s">
        <v>53</v>
      </c>
      <c r="G57" s="61" t="s">
        <v>54</v>
      </c>
      <c r="H57" s="61" t="s">
        <v>55</v>
      </c>
      <c r="I57" s="61" t="s">
        <v>56</v>
      </c>
      <c r="J57" s="61" t="s">
        <v>57</v>
      </c>
      <c r="K57" s="61" t="s">
        <v>58</v>
      </c>
      <c r="L57" s="61" t="s">
        <v>59</v>
      </c>
      <c r="M57" s="61" t="s">
        <v>60</v>
      </c>
      <c r="N57" s="61" t="s">
        <v>61</v>
      </c>
      <c r="O57" s="91" t="s">
        <v>62</v>
      </c>
    </row>
    <row r="58" spans="2:15" x14ac:dyDescent="0.25">
      <c r="B58" s="67" t="s">
        <v>90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89"/>
    </row>
    <row r="59" spans="2:15" x14ac:dyDescent="0.25">
      <c r="B59" s="70" t="s">
        <v>91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11">
        <v>0</v>
      </c>
    </row>
    <row r="60" spans="2:15" x14ac:dyDescent="0.25">
      <c r="B60" s="70" t="s">
        <v>92</v>
      </c>
      <c r="C60" s="26">
        <v>37665.806621127129</v>
      </c>
      <c r="D60" s="26">
        <v>38461.42179228532</v>
      </c>
      <c r="E60" s="26">
        <v>39264.993115155106</v>
      </c>
      <c r="F60" s="26">
        <v>40076.600151253602</v>
      </c>
      <c r="G60" s="26">
        <v>40896.323257713062</v>
      </c>
      <c r="H60" s="26">
        <v>41724.243595237116</v>
      </c>
      <c r="I60" s="26">
        <v>42560.443136136404</v>
      </c>
      <c r="J60" s="26">
        <v>43405.004672444702</v>
      </c>
      <c r="K60" s="26">
        <v>44258.01182411606</v>
      </c>
      <c r="L60" s="26">
        <v>45119.54904730415</v>
      </c>
      <c r="M60" s="26">
        <v>45989.701642724103</v>
      </c>
      <c r="N60" s="26">
        <v>46868.555764098288</v>
      </c>
      <c r="O60" s="11">
        <v>506290.65461959504</v>
      </c>
    </row>
    <row r="61" spans="2:15" x14ac:dyDescent="0.25">
      <c r="B61" s="70" t="s">
        <v>93</v>
      </c>
      <c r="C61" s="26">
        <v>-55.489143606475409</v>
      </c>
      <c r="D61" s="26">
        <v>218.9760132324609</v>
      </c>
      <c r="E61" s="26">
        <v>221.1657733647844</v>
      </c>
      <c r="F61" s="26">
        <v>223.37743109843905</v>
      </c>
      <c r="G61" s="26">
        <v>225.61120540941738</v>
      </c>
      <c r="H61" s="26">
        <v>227.86731746350961</v>
      </c>
      <c r="I61" s="26">
        <v>230.14599063814421</v>
      </c>
      <c r="J61" s="26">
        <v>232.44745054452869</v>
      </c>
      <c r="K61" s="26">
        <v>234.77192504997038</v>
      </c>
      <c r="L61" s="26">
        <v>237.11964430047374</v>
      </c>
      <c r="M61" s="26">
        <v>239.49084074347411</v>
      </c>
      <c r="N61" s="26">
        <v>241.88574915091704</v>
      </c>
      <c r="O61" s="11">
        <v>2477.3701973896441</v>
      </c>
    </row>
    <row r="62" spans="2:15" x14ac:dyDescent="0.25">
      <c r="B62" s="70" t="s">
        <v>31</v>
      </c>
      <c r="C62" s="26">
        <v>1833.3333333333333</v>
      </c>
      <c r="D62" s="26">
        <v>1833.3333333333333</v>
      </c>
      <c r="E62" s="26">
        <v>1833.3333333333333</v>
      </c>
      <c r="F62" s="26">
        <v>1833.3333333333333</v>
      </c>
      <c r="G62" s="26">
        <v>1833.3333333333333</v>
      </c>
      <c r="H62" s="26">
        <v>1833.3333333333333</v>
      </c>
      <c r="I62" s="26">
        <v>1833.3333333333333</v>
      </c>
      <c r="J62" s="26">
        <v>1833.3333333333333</v>
      </c>
      <c r="K62" s="26">
        <v>1833.3333333333333</v>
      </c>
      <c r="L62" s="26">
        <v>1833.3333333333333</v>
      </c>
      <c r="M62" s="26">
        <v>1833.3333333333333</v>
      </c>
      <c r="N62" s="26">
        <v>1833.3333333333333</v>
      </c>
      <c r="O62" s="11">
        <v>21999.999999999996</v>
      </c>
    </row>
    <row r="63" spans="2:15" x14ac:dyDescent="0.25">
      <c r="B63" s="67" t="s">
        <v>94</v>
      </c>
      <c r="C63" s="82">
        <f t="shared" ref="C63:N63" si="19">SUM(C59:C62)</f>
        <v>39443.650810853993</v>
      </c>
      <c r="D63" s="83">
        <f t="shared" si="19"/>
        <v>40513.731138851115</v>
      </c>
      <c r="E63" s="83">
        <f t="shared" si="19"/>
        <v>41319.492221853223</v>
      </c>
      <c r="F63" s="83">
        <f t="shared" si="19"/>
        <v>42133.310915685375</v>
      </c>
      <c r="G63" s="83">
        <f t="shared" si="19"/>
        <v>42955.267796455817</v>
      </c>
      <c r="H63" s="83">
        <f t="shared" si="19"/>
        <v>43785.444246033963</v>
      </c>
      <c r="I63" s="83">
        <f t="shared" si="19"/>
        <v>44623.922460107882</v>
      </c>
      <c r="J63" s="83">
        <f t="shared" si="19"/>
        <v>45470.785456322563</v>
      </c>
      <c r="K63" s="83">
        <f t="shared" si="19"/>
        <v>46326.117082499368</v>
      </c>
      <c r="L63" s="83">
        <f t="shared" si="19"/>
        <v>47190.00202493796</v>
      </c>
      <c r="M63" s="83">
        <f t="shared" si="19"/>
        <v>48062.52581680091</v>
      </c>
      <c r="N63" s="83">
        <f t="shared" si="19"/>
        <v>48943.774846582543</v>
      </c>
      <c r="O63" s="84">
        <f t="shared" ref="O63" si="20">SUM(C63:N63)</f>
        <v>530768.02481698466</v>
      </c>
    </row>
    <row r="64" spans="2:15" x14ac:dyDescent="0.25">
      <c r="B64" s="74" t="s">
        <v>95</v>
      </c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85"/>
    </row>
    <row r="65" spans="2:15" x14ac:dyDescent="0.25">
      <c r="B65" s="70" t="s">
        <v>96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11">
        <v>0</v>
      </c>
    </row>
    <row r="66" spans="2:15" hidden="1" x14ac:dyDescent="0.25">
      <c r="B66" s="78" t="s">
        <v>97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11">
        <v>0</v>
      </c>
    </row>
    <row r="67" spans="2:15" x14ac:dyDescent="0.25">
      <c r="B67" s="78" t="s">
        <v>98</v>
      </c>
      <c r="C67" s="26">
        <v>103.65187663131474</v>
      </c>
      <c r="D67" s="26">
        <v>104.68839539762666</v>
      </c>
      <c r="E67" s="26">
        <v>105.73527935160564</v>
      </c>
      <c r="F67" s="26">
        <v>106.79263214511957</v>
      </c>
      <c r="G67" s="26">
        <v>107.86055846657109</v>
      </c>
      <c r="H67" s="26">
        <v>108.93916405123673</v>
      </c>
      <c r="I67" s="26">
        <v>110.0285556917479</v>
      </c>
      <c r="J67" s="26">
        <v>111.12884124866832</v>
      </c>
      <c r="K67" s="26">
        <v>112.24012966115151</v>
      </c>
      <c r="L67" s="26">
        <v>113.36253095776556</v>
      </c>
      <c r="M67" s="26">
        <v>114.49615626734158</v>
      </c>
      <c r="N67" s="26">
        <v>115.64111783001681</v>
      </c>
      <c r="O67" s="11">
        <v>1314.5652377001661</v>
      </c>
    </row>
    <row r="68" spans="2:15" x14ac:dyDescent="0.25">
      <c r="B68" s="70" t="s">
        <v>99</v>
      </c>
      <c r="C68" s="26">
        <v>100.0758019011846</v>
      </c>
      <c r="D68" s="26">
        <v>100.57618091069162</v>
      </c>
      <c r="E68" s="26">
        <v>101.07906181524231</v>
      </c>
      <c r="F68" s="26">
        <v>101.58445712432149</v>
      </c>
      <c r="G68" s="26">
        <v>102.09237940993989</v>
      </c>
      <c r="H68" s="26">
        <v>102.60284130699074</v>
      </c>
      <c r="I68" s="26">
        <v>103.11585551352618</v>
      </c>
      <c r="J68" s="26">
        <v>103.63143479109203</v>
      </c>
      <c r="K68" s="26">
        <v>104.14959196504788</v>
      </c>
      <c r="L68" s="26">
        <v>104.67033992487268</v>
      </c>
      <c r="M68" s="26">
        <v>105.19369162449948</v>
      </c>
      <c r="N68" s="26">
        <v>105.71966008262098</v>
      </c>
      <c r="O68" s="11">
        <v>1234.4912963700299</v>
      </c>
    </row>
    <row r="69" spans="2:15" x14ac:dyDescent="0.25">
      <c r="B69" s="70" t="s">
        <v>100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11">
        <v>0</v>
      </c>
    </row>
    <row r="70" spans="2:15" x14ac:dyDescent="0.25">
      <c r="B70" s="70" t="s">
        <v>101</v>
      </c>
      <c r="C70" s="25">
        <v>5770</v>
      </c>
      <c r="D70" s="26">
        <v>5770</v>
      </c>
      <c r="E70" s="26">
        <v>5770</v>
      </c>
      <c r="F70" s="26">
        <v>5770</v>
      </c>
      <c r="G70" s="26">
        <v>5770</v>
      </c>
      <c r="H70" s="26">
        <v>5770</v>
      </c>
      <c r="I70" s="26">
        <v>5770</v>
      </c>
      <c r="J70" s="26">
        <v>5770</v>
      </c>
      <c r="K70" s="26">
        <v>5770</v>
      </c>
      <c r="L70" s="26">
        <v>5770</v>
      </c>
      <c r="M70" s="26">
        <v>5770</v>
      </c>
      <c r="N70" s="27">
        <v>5770</v>
      </c>
      <c r="O70" s="27">
        <v>69240</v>
      </c>
    </row>
    <row r="71" spans="2:15" x14ac:dyDescent="0.25">
      <c r="B71" s="79" t="str">
        <f t="shared" ref="B71:B73" si="21">B53</f>
        <v>Total Cash Outflow</v>
      </c>
      <c r="C71" s="72">
        <f>SUM(C65:C70)</f>
        <v>5973.7276785324993</v>
      </c>
      <c r="D71" s="72">
        <f t="shared" ref="D71:N71" si="22">SUM(D65:D70)</f>
        <v>5975.2645763083183</v>
      </c>
      <c r="E71" s="72">
        <f t="shared" si="22"/>
        <v>5976.814341166848</v>
      </c>
      <c r="F71" s="72">
        <f t="shared" si="22"/>
        <v>5978.3770892694411</v>
      </c>
      <c r="G71" s="72">
        <f t="shared" si="22"/>
        <v>5979.952937876511</v>
      </c>
      <c r="H71" s="72">
        <f t="shared" si="22"/>
        <v>5981.5420053582275</v>
      </c>
      <c r="I71" s="72">
        <f>SUM(I65:I70)</f>
        <v>5983.1444112052741</v>
      </c>
      <c r="J71" s="72">
        <f t="shared" si="22"/>
        <v>5984.7602760397604</v>
      </c>
      <c r="K71" s="72">
        <f t="shared" si="22"/>
        <v>5986.3897216261994</v>
      </c>
      <c r="L71" s="72">
        <f t="shared" si="22"/>
        <v>5988.0328708826382</v>
      </c>
      <c r="M71" s="72">
        <f t="shared" si="22"/>
        <v>5989.6898478918411</v>
      </c>
      <c r="N71" s="72">
        <f t="shared" si="22"/>
        <v>5991.3607779126378</v>
      </c>
      <c r="O71" s="84">
        <f>SUM(C71:N71)</f>
        <v>71789.056534070187</v>
      </c>
    </row>
    <row r="72" spans="2:15" x14ac:dyDescent="0.25">
      <c r="B72" s="80" t="str">
        <f t="shared" si="21"/>
        <v>Net Cash Flow</v>
      </c>
      <c r="C72" s="12">
        <f>C63-C71</f>
        <v>33469.923132321492</v>
      </c>
      <c r="D72" s="13">
        <f t="shared" ref="D72:N72" si="23">D63-D71</f>
        <v>34538.466562542795</v>
      </c>
      <c r="E72" s="13">
        <f t="shared" si="23"/>
        <v>35342.677880686373</v>
      </c>
      <c r="F72" s="13">
        <f>F63-F71</f>
        <v>36154.933826415931</v>
      </c>
      <c r="G72" s="13">
        <f t="shared" si="23"/>
        <v>36975.31485857931</v>
      </c>
      <c r="H72" s="13">
        <f t="shared" si="23"/>
        <v>37803.902240675736</v>
      </c>
      <c r="I72" s="13">
        <f t="shared" si="23"/>
        <v>38640.778048902604</v>
      </c>
      <c r="J72" s="13">
        <f t="shared" si="23"/>
        <v>39486.025180282799</v>
      </c>
      <c r="K72" s="13">
        <f t="shared" si="23"/>
        <v>40339.72736087317</v>
      </c>
      <c r="L72" s="13">
        <f t="shared" si="23"/>
        <v>41201.969154055318</v>
      </c>
      <c r="M72" s="13">
        <f t="shared" si="23"/>
        <v>42072.835968909072</v>
      </c>
      <c r="N72" s="13">
        <f t="shared" si="23"/>
        <v>42952.414068669903</v>
      </c>
      <c r="O72" s="15">
        <f t="shared" ref="O72" si="24">SUM(C72:N72)</f>
        <v>458978.96828291449</v>
      </c>
    </row>
    <row r="73" spans="2:15" x14ac:dyDescent="0.25">
      <c r="B73" s="20" t="str">
        <f t="shared" si="21"/>
        <v>Cash Balance</v>
      </c>
      <c r="C73" s="82">
        <f>N55+C72</f>
        <v>486460.95258547267</v>
      </c>
      <c r="D73" s="83">
        <f>C73+D72</f>
        <v>520999.41914801544</v>
      </c>
      <c r="E73" s="83">
        <f t="shared" ref="E73:K73" si="25">D73+E72</f>
        <v>556342.0970287018</v>
      </c>
      <c r="F73" s="83">
        <f t="shared" si="25"/>
        <v>592497.03085511771</v>
      </c>
      <c r="G73" s="83">
        <f t="shared" si="25"/>
        <v>629472.34571369702</v>
      </c>
      <c r="H73" s="83">
        <f t="shared" si="25"/>
        <v>667276.24795437278</v>
      </c>
      <c r="I73" s="83">
        <f t="shared" si="25"/>
        <v>705917.02600327542</v>
      </c>
      <c r="J73" s="83">
        <f t="shared" si="25"/>
        <v>745403.05118355819</v>
      </c>
      <c r="K73" s="83">
        <f t="shared" si="25"/>
        <v>785742.77854443132</v>
      </c>
      <c r="L73" s="83">
        <f>K73+L72</f>
        <v>826944.74769848667</v>
      </c>
      <c r="M73" s="83">
        <f>L73+M72</f>
        <v>869017.58366739575</v>
      </c>
      <c r="N73" s="83">
        <f>M73+N72</f>
        <v>911969.99773606565</v>
      </c>
      <c r="O73" s="88">
        <f>N73</f>
        <v>911969.99773606565</v>
      </c>
    </row>
    <row r="75" spans="2:15" x14ac:dyDescent="0.25">
      <c r="B75" s="63" t="s">
        <v>89</v>
      </c>
      <c r="C75" s="60" t="s">
        <v>63</v>
      </c>
      <c r="D75" s="61" t="s">
        <v>64</v>
      </c>
      <c r="E75" s="61" t="s">
        <v>65</v>
      </c>
      <c r="F75" s="61" t="s">
        <v>66</v>
      </c>
      <c r="G75" s="61" t="s">
        <v>67</v>
      </c>
      <c r="H75" s="61" t="s">
        <v>68</v>
      </c>
      <c r="I75" s="61" t="s">
        <v>69</v>
      </c>
      <c r="J75" s="61" t="s">
        <v>70</v>
      </c>
      <c r="K75" s="61" t="s">
        <v>71</v>
      </c>
      <c r="L75" s="61" t="s">
        <v>72</v>
      </c>
      <c r="M75" s="61" t="s">
        <v>73</v>
      </c>
      <c r="N75" s="61" t="s">
        <v>74</v>
      </c>
      <c r="O75" s="91" t="s">
        <v>75</v>
      </c>
    </row>
    <row r="76" spans="2:15" x14ac:dyDescent="0.25">
      <c r="B76" s="67" t="s">
        <v>90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89"/>
    </row>
    <row r="77" spans="2:15" x14ac:dyDescent="0.25">
      <c r="B77" s="70" t="s">
        <v>91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11">
        <v>0</v>
      </c>
    </row>
    <row r="78" spans="2:15" x14ac:dyDescent="0.25">
      <c r="B78" s="70" t="s">
        <v>92</v>
      </c>
      <c r="C78" s="26">
        <v>46531.814294011208</v>
      </c>
      <c r="D78" s="26">
        <v>47428.333383224999</v>
      </c>
      <c r="E78" s="26">
        <v>48333.817663330927</v>
      </c>
      <c r="F78" s="26">
        <v>49248.356786237891</v>
      </c>
      <c r="G78" s="26">
        <v>50172.041300373952</v>
      </c>
      <c r="H78" s="26">
        <v>51104.962659651377</v>
      </c>
      <c r="I78" s="26">
        <v>52047.213232521572</v>
      </c>
      <c r="J78" s="26">
        <v>52998.886311120441</v>
      </c>
      <c r="K78" s="26">
        <v>53960.07612050532</v>
      </c>
      <c r="L78" s="26">
        <v>54930.877827984048</v>
      </c>
      <c r="M78" s="26">
        <v>55911.387552537562</v>
      </c>
      <c r="N78" s="26">
        <v>56901.70237433663</v>
      </c>
      <c r="O78" s="11">
        <v>619569.46950583602</v>
      </c>
    </row>
    <row r="79" spans="2:15" x14ac:dyDescent="0.25">
      <c r="B79" s="70" t="s">
        <v>93</v>
      </c>
      <c r="C79" s="26">
        <v>-36.60679318257462</v>
      </c>
      <c r="D79" s="26">
        <v>246.74765270884564</v>
      </c>
      <c r="E79" s="26">
        <v>249.215129235934</v>
      </c>
      <c r="F79" s="26">
        <v>251.70728052828781</v>
      </c>
      <c r="G79" s="26">
        <v>254.22435333358226</v>
      </c>
      <c r="H79" s="26">
        <v>256.76659686690982</v>
      </c>
      <c r="I79" s="26">
        <v>259.33426283558219</v>
      </c>
      <c r="J79" s="26">
        <v>261.92760546393038</v>
      </c>
      <c r="K79" s="26">
        <v>264.54688151858136</v>
      </c>
      <c r="L79" s="26">
        <v>267.19235033376026</v>
      </c>
      <c r="M79" s="26">
        <v>269.86427383710179</v>
      </c>
      <c r="N79" s="26">
        <v>272.56291657547263</v>
      </c>
      <c r="O79" s="11">
        <v>2817.4825100554135</v>
      </c>
    </row>
    <row r="80" spans="2:15" x14ac:dyDescent="0.25">
      <c r="B80" s="70" t="s">
        <v>31</v>
      </c>
      <c r="C80" s="26">
        <v>1833.3333333333333</v>
      </c>
      <c r="D80" s="26">
        <v>1833.3333333333333</v>
      </c>
      <c r="E80" s="26">
        <v>1833.3333333333333</v>
      </c>
      <c r="F80" s="26">
        <v>1833.3333333333333</v>
      </c>
      <c r="G80" s="26">
        <v>1833.3333333333333</v>
      </c>
      <c r="H80" s="26">
        <v>1833.3333333333333</v>
      </c>
      <c r="I80" s="26">
        <v>1833.3333333333333</v>
      </c>
      <c r="J80" s="26">
        <v>1833.3333333333333</v>
      </c>
      <c r="K80" s="26">
        <v>1833.3333333333333</v>
      </c>
      <c r="L80" s="26">
        <v>1833.3333333333333</v>
      </c>
      <c r="M80" s="26">
        <v>1833.3333333333333</v>
      </c>
      <c r="N80" s="26">
        <v>1833.3333333333333</v>
      </c>
      <c r="O80" s="11">
        <v>21999.999999999996</v>
      </c>
    </row>
    <row r="81" spans="2:15" x14ac:dyDescent="0.25">
      <c r="B81" s="67" t="s">
        <v>94</v>
      </c>
      <c r="C81" s="82">
        <f t="shared" ref="C81:N81" si="26">SUM(C77:C80)</f>
        <v>48328.54083416197</v>
      </c>
      <c r="D81" s="83">
        <f t="shared" si="26"/>
        <v>49508.414369267179</v>
      </c>
      <c r="E81" s="83">
        <f t="shared" si="26"/>
        <v>50416.366125900196</v>
      </c>
      <c r="F81" s="83">
        <f t="shared" si="26"/>
        <v>51333.397400099515</v>
      </c>
      <c r="G81" s="83">
        <f t="shared" si="26"/>
        <v>52259.598987040874</v>
      </c>
      <c r="H81" s="83">
        <f t="shared" si="26"/>
        <v>53195.062589851623</v>
      </c>
      <c r="I81" s="83">
        <f t="shared" si="26"/>
        <v>54139.88082869049</v>
      </c>
      <c r="J81" s="83">
        <f t="shared" si="26"/>
        <v>55094.147249917711</v>
      </c>
      <c r="K81" s="83">
        <f t="shared" si="26"/>
        <v>56057.956335357238</v>
      </c>
      <c r="L81" s="83">
        <f t="shared" si="26"/>
        <v>57031.403511651144</v>
      </c>
      <c r="M81" s="83">
        <f t="shared" si="26"/>
        <v>58014.585159707996</v>
      </c>
      <c r="N81" s="83">
        <f t="shared" si="26"/>
        <v>59007.598624245438</v>
      </c>
      <c r="O81" s="84">
        <f t="shared" ref="O81" si="27">SUM(C81:N81)</f>
        <v>644386.95201589144</v>
      </c>
    </row>
    <row r="82" spans="2:15" x14ac:dyDescent="0.25">
      <c r="B82" s="74" t="s">
        <v>95</v>
      </c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85"/>
    </row>
    <row r="83" spans="2:15" x14ac:dyDescent="0.25">
      <c r="B83" s="70" t="s">
        <v>96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11">
        <v>0</v>
      </c>
    </row>
    <row r="84" spans="2:15" hidden="1" x14ac:dyDescent="0.25">
      <c r="B84" s="78" t="s">
        <v>97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11">
        <v>0</v>
      </c>
    </row>
    <row r="85" spans="2:15" x14ac:dyDescent="0.25">
      <c r="B85" s="78" t="s">
        <v>98</v>
      </c>
      <c r="C85" s="26">
        <v>116.79752900831772</v>
      </c>
      <c r="D85" s="26">
        <v>117.96550429839772</v>
      </c>
      <c r="E85" s="26">
        <v>119.14515934138399</v>
      </c>
      <c r="F85" s="26">
        <v>120.33661093479532</v>
      </c>
      <c r="G85" s="26">
        <v>121.53997704414542</v>
      </c>
      <c r="H85" s="26">
        <v>122.75537681458809</v>
      </c>
      <c r="I85" s="26">
        <v>123.98293058273157</v>
      </c>
      <c r="J85" s="26">
        <v>125.22275988855836</v>
      </c>
      <c r="K85" s="26">
        <v>126.47498748744511</v>
      </c>
      <c r="L85" s="26">
        <v>127.7397373623171</v>
      </c>
      <c r="M85" s="26">
        <v>129.01713473594464</v>
      </c>
      <c r="N85" s="26">
        <v>130.30730608330487</v>
      </c>
      <c r="O85" s="11">
        <v>1481.2850135819299</v>
      </c>
    </row>
    <row r="86" spans="2:15" x14ac:dyDescent="0.25">
      <c r="B86" s="70" t="s">
        <v>99</v>
      </c>
      <c r="C86" s="26">
        <v>106.24825838303514</v>
      </c>
      <c r="D86" s="26">
        <v>106.77949967495078</v>
      </c>
      <c r="E86" s="26">
        <v>107.31339717332594</v>
      </c>
      <c r="F86" s="26">
        <v>107.84996415919159</v>
      </c>
      <c r="G86" s="26">
        <v>108.38921397998638</v>
      </c>
      <c r="H86" s="26">
        <v>108.93116004988769</v>
      </c>
      <c r="I86" s="26">
        <v>109.4758158501354</v>
      </c>
      <c r="J86" s="26">
        <v>110.02319492938841</v>
      </c>
      <c r="K86" s="26">
        <v>110.57331090403386</v>
      </c>
      <c r="L86" s="26">
        <v>111.12617745855459</v>
      </c>
      <c r="M86" s="26">
        <v>111.68180834584564</v>
      </c>
      <c r="N86" s="26">
        <v>112.24021738757438</v>
      </c>
      <c r="O86" s="11">
        <v>1310.6320182959098</v>
      </c>
    </row>
    <row r="87" spans="2:15" x14ac:dyDescent="0.25">
      <c r="B87" s="70" t="s">
        <v>100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11">
        <v>0</v>
      </c>
    </row>
    <row r="88" spans="2:15" x14ac:dyDescent="0.25">
      <c r="B88" s="70" t="s">
        <v>101</v>
      </c>
      <c r="C88" s="25">
        <v>5770</v>
      </c>
      <c r="D88" s="26">
        <v>5770</v>
      </c>
      <c r="E88" s="26">
        <v>5770</v>
      </c>
      <c r="F88" s="26">
        <v>5770</v>
      </c>
      <c r="G88" s="26">
        <v>5770</v>
      </c>
      <c r="H88" s="26">
        <v>5770</v>
      </c>
      <c r="I88" s="26">
        <v>5770</v>
      </c>
      <c r="J88" s="26">
        <v>5770</v>
      </c>
      <c r="K88" s="26">
        <v>5770</v>
      </c>
      <c r="L88" s="26">
        <v>5770</v>
      </c>
      <c r="M88" s="26">
        <v>5770</v>
      </c>
      <c r="N88" s="27">
        <v>5770</v>
      </c>
      <c r="O88" s="27">
        <v>69240</v>
      </c>
    </row>
    <row r="89" spans="2:15" x14ac:dyDescent="0.25">
      <c r="B89" s="79" t="str">
        <f t="shared" ref="B89:B91" si="28">B71</f>
        <v>Total Cash Outflow</v>
      </c>
      <c r="C89" s="72">
        <f>SUM(C83:C88)</f>
        <v>5993.0457873913529</v>
      </c>
      <c r="D89" s="72">
        <f t="shared" ref="D89:H89" si="29">SUM(D83:D88)</f>
        <v>5994.7450039733485</v>
      </c>
      <c r="E89" s="72">
        <f t="shared" si="29"/>
        <v>5996.4585565147099</v>
      </c>
      <c r="F89" s="72">
        <f t="shared" si="29"/>
        <v>5998.1865750939869</v>
      </c>
      <c r="G89" s="72">
        <f t="shared" si="29"/>
        <v>5999.9291910241318</v>
      </c>
      <c r="H89" s="72">
        <f t="shared" si="29"/>
        <v>6001.6865368644758</v>
      </c>
      <c r="I89" s="72">
        <f>SUM(I83:I88)</f>
        <v>6003.458746432867</v>
      </c>
      <c r="J89" s="72">
        <f t="shared" ref="J89:N89" si="30">SUM(J83:J88)</f>
        <v>6005.2459548179468</v>
      </c>
      <c r="K89" s="72">
        <f t="shared" si="30"/>
        <v>6007.048298391479</v>
      </c>
      <c r="L89" s="72">
        <f t="shared" si="30"/>
        <v>6008.8659148208717</v>
      </c>
      <c r="M89" s="72">
        <f t="shared" si="30"/>
        <v>6010.6989430817903</v>
      </c>
      <c r="N89" s="72">
        <f t="shared" si="30"/>
        <v>6012.5475234708792</v>
      </c>
      <c r="O89" s="84">
        <f>SUM(C89:N89)</f>
        <v>72031.917031877849</v>
      </c>
    </row>
    <row r="90" spans="2:15" x14ac:dyDescent="0.25">
      <c r="B90" s="80" t="str">
        <f t="shared" si="28"/>
        <v>Net Cash Flow</v>
      </c>
      <c r="C90" s="12">
        <f>C81-C89</f>
        <v>42335.495046770615</v>
      </c>
      <c r="D90" s="13">
        <f t="shared" ref="D90:E90" si="31">D81-D89</f>
        <v>43513.669365293827</v>
      </c>
      <c r="E90" s="13">
        <f t="shared" si="31"/>
        <v>44419.907569385483</v>
      </c>
      <c r="F90" s="13">
        <f>F81-F89</f>
        <v>45335.210825005532</v>
      </c>
      <c r="G90" s="13">
        <f t="shared" ref="G90:N90" si="32">G81-G89</f>
        <v>46259.669796016744</v>
      </c>
      <c r="H90" s="13">
        <f t="shared" si="32"/>
        <v>47193.376052987151</v>
      </c>
      <c r="I90" s="13">
        <f t="shared" si="32"/>
        <v>48136.422082257624</v>
      </c>
      <c r="J90" s="13">
        <f t="shared" si="32"/>
        <v>49088.901295099764</v>
      </c>
      <c r="K90" s="13">
        <f t="shared" si="32"/>
        <v>50050.90803696576</v>
      </c>
      <c r="L90" s="13">
        <f t="shared" si="32"/>
        <v>51022.537596830269</v>
      </c>
      <c r="M90" s="13">
        <f t="shared" si="32"/>
        <v>52003.886216626204</v>
      </c>
      <c r="N90" s="13">
        <f t="shared" si="32"/>
        <v>52995.051100774559</v>
      </c>
      <c r="O90" s="15">
        <f t="shared" ref="O90" si="33">SUM(C90:N90)</f>
        <v>572355.03498401353</v>
      </c>
    </row>
    <row r="91" spans="2:15" x14ac:dyDescent="0.25">
      <c r="B91" s="20" t="str">
        <f t="shared" si="28"/>
        <v>Cash Balance</v>
      </c>
      <c r="C91" s="82">
        <f>N73+C90</f>
        <v>954305.49278283631</v>
      </c>
      <c r="D91" s="83">
        <f>C91+D90</f>
        <v>997819.16214813013</v>
      </c>
      <c r="E91" s="83">
        <f t="shared" ref="E91:K91" si="34">D91+E90</f>
        <v>1042239.0697175156</v>
      </c>
      <c r="F91" s="83">
        <f t="shared" si="34"/>
        <v>1087574.280542521</v>
      </c>
      <c r="G91" s="83">
        <f t="shared" si="34"/>
        <v>1133833.9503385378</v>
      </c>
      <c r="H91" s="83">
        <f t="shared" si="34"/>
        <v>1181027.3263915249</v>
      </c>
      <c r="I91" s="83">
        <f t="shared" si="34"/>
        <v>1229163.7484737826</v>
      </c>
      <c r="J91" s="83">
        <f t="shared" si="34"/>
        <v>1278252.6497688824</v>
      </c>
      <c r="K91" s="83">
        <f t="shared" si="34"/>
        <v>1328303.5578058483</v>
      </c>
      <c r="L91" s="83">
        <f>K91+L90</f>
        <v>1379326.0954026785</v>
      </c>
      <c r="M91" s="83">
        <f>L91+M90</f>
        <v>1431329.9816193047</v>
      </c>
      <c r="N91" s="83">
        <f>M91+N90</f>
        <v>1484325.0327200794</v>
      </c>
      <c r="O91" s="88">
        <f>N91</f>
        <v>1484325.0327200794</v>
      </c>
    </row>
    <row r="93" spans="2:15" x14ac:dyDescent="0.25">
      <c r="B93" s="63" t="s">
        <v>89</v>
      </c>
      <c r="C93" s="60" t="s">
        <v>76</v>
      </c>
      <c r="D93" s="61" t="s">
        <v>77</v>
      </c>
      <c r="E93" s="61" t="s">
        <v>78</v>
      </c>
      <c r="F93" s="61" t="s">
        <v>79</v>
      </c>
      <c r="G93" s="61" t="s">
        <v>80</v>
      </c>
      <c r="H93" s="61" t="s">
        <v>81</v>
      </c>
      <c r="I93" s="61" t="s">
        <v>82</v>
      </c>
      <c r="J93" s="61" t="s">
        <v>83</v>
      </c>
      <c r="K93" s="61" t="s">
        <v>84</v>
      </c>
      <c r="L93" s="61" t="s">
        <v>85</v>
      </c>
      <c r="M93" s="61" t="s">
        <v>86</v>
      </c>
      <c r="N93" s="62" t="s">
        <v>87</v>
      </c>
      <c r="O93" s="62" t="s">
        <v>88</v>
      </c>
    </row>
    <row r="94" spans="2:15" x14ac:dyDescent="0.25">
      <c r="B94" s="67" t="s">
        <v>90</v>
      </c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89"/>
    </row>
    <row r="95" spans="2:15" x14ac:dyDescent="0.25">
      <c r="B95" s="70" t="s">
        <v>91</v>
      </c>
      <c r="C95" s="26">
        <v>0</v>
      </c>
      <c r="D95" s="26">
        <v>0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11">
        <v>0</v>
      </c>
    </row>
    <row r="96" spans="2:15" x14ac:dyDescent="0.25">
      <c r="B96" s="70" t="s">
        <v>92</v>
      </c>
      <c r="C96" s="26">
        <v>56639.045318198412</v>
      </c>
      <c r="D96" s="26">
        <v>57649.265467915626</v>
      </c>
      <c r="E96" s="26">
        <v>58669.587819129993</v>
      </c>
      <c r="F96" s="26">
        <v>59700.113393856533</v>
      </c>
      <c r="G96" s="26">
        <v>60740.944224330335</v>
      </c>
      <c r="H96" s="26">
        <v>61792.183363108867</v>
      </c>
      <c r="I96" s="26">
        <v>62853.934893275175</v>
      </c>
      <c r="J96" s="26">
        <v>63926.303938743171</v>
      </c>
      <c r="K96" s="26">
        <v>65009.396674665812</v>
      </c>
      <c r="L96" s="26">
        <v>66103.320337947705</v>
      </c>
      <c r="M96" s="26">
        <v>67208.183237862395</v>
      </c>
      <c r="N96" s="26">
        <v>68324.094766776252</v>
      </c>
      <c r="O96" s="11">
        <v>748616.37343581044</v>
      </c>
    </row>
    <row r="97" spans="2:15" x14ac:dyDescent="0.25">
      <c r="B97" s="70" t="s">
        <v>93</v>
      </c>
      <c r="C97" s="26">
        <v>-14.517876578527648</v>
      </c>
      <c r="D97" s="26">
        <v>278.04143119863875</v>
      </c>
      <c r="E97" s="26">
        <v>280.82184551062164</v>
      </c>
      <c r="F97" s="26">
        <v>283.6300639657311</v>
      </c>
      <c r="G97" s="26">
        <v>286.46636460538866</v>
      </c>
      <c r="H97" s="26">
        <v>289.33102825144306</v>
      </c>
      <c r="I97" s="26">
        <v>292.22433853395341</v>
      </c>
      <c r="J97" s="26">
        <v>295.14658191929993</v>
      </c>
      <c r="K97" s="26">
        <v>298.09804773848373</v>
      </c>
      <c r="L97" s="26">
        <v>301.07902821587777</v>
      </c>
      <c r="M97" s="26">
        <v>304.08981849802512</v>
      </c>
      <c r="N97" s="26">
        <v>307.130716683012</v>
      </c>
      <c r="O97" s="11">
        <v>3201.5413885419475</v>
      </c>
    </row>
    <row r="98" spans="2:15" x14ac:dyDescent="0.25">
      <c r="B98" s="70" t="s">
        <v>31</v>
      </c>
      <c r="C98" s="26">
        <v>1833.3333333333333</v>
      </c>
      <c r="D98" s="26">
        <v>1833.3333333333333</v>
      </c>
      <c r="E98" s="26">
        <v>1833.3333333333333</v>
      </c>
      <c r="F98" s="26">
        <v>1833.3333333333333</v>
      </c>
      <c r="G98" s="26">
        <v>1833.3333333333333</v>
      </c>
      <c r="H98" s="26">
        <v>1833.3333333333333</v>
      </c>
      <c r="I98" s="26">
        <v>1833.3333333333333</v>
      </c>
      <c r="J98" s="26">
        <v>1833.3333333333333</v>
      </c>
      <c r="K98" s="26">
        <v>1833.3333333333333</v>
      </c>
      <c r="L98" s="26">
        <v>1833.3333333333333</v>
      </c>
      <c r="M98" s="26">
        <v>1833.3333333333333</v>
      </c>
      <c r="N98" s="26">
        <v>1833.3333333333333</v>
      </c>
      <c r="O98" s="11">
        <v>21999.999999999996</v>
      </c>
    </row>
    <row r="99" spans="2:15" x14ac:dyDescent="0.25">
      <c r="B99" s="67" t="s">
        <v>94</v>
      </c>
      <c r="C99" s="82">
        <f t="shared" ref="C99:N99" si="35">SUM(C95:C98)</f>
        <v>58457.860774953217</v>
      </c>
      <c r="D99" s="83">
        <f t="shared" si="35"/>
        <v>59760.6402324476</v>
      </c>
      <c r="E99" s="83">
        <f t="shared" si="35"/>
        <v>60783.742997973946</v>
      </c>
      <c r="F99" s="83">
        <f t="shared" si="35"/>
        <v>61817.076791155596</v>
      </c>
      <c r="G99" s="83">
        <f t="shared" si="35"/>
        <v>62860.743922269059</v>
      </c>
      <c r="H99" s="83">
        <f t="shared" si="35"/>
        <v>63914.847724693645</v>
      </c>
      <c r="I99" s="83">
        <f t="shared" si="35"/>
        <v>64979.492565142464</v>
      </c>
      <c r="J99" s="83">
        <f t="shared" si="35"/>
        <v>66054.783853995803</v>
      </c>
      <c r="K99" s="83">
        <f t="shared" si="35"/>
        <v>67140.828055737627</v>
      </c>
      <c r="L99" s="83">
        <f t="shared" si="35"/>
        <v>68237.732699496919</v>
      </c>
      <c r="M99" s="83">
        <f t="shared" si="35"/>
        <v>69345.606389693756</v>
      </c>
      <c r="N99" s="83">
        <f t="shared" si="35"/>
        <v>70464.558816792589</v>
      </c>
      <c r="O99" s="84">
        <f t="shared" ref="O99" si="36">SUM(C99:N99)</f>
        <v>773817.91482435225</v>
      </c>
    </row>
    <row r="100" spans="2:15" x14ac:dyDescent="0.25">
      <c r="B100" s="74" t="s">
        <v>95</v>
      </c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85"/>
    </row>
    <row r="101" spans="2:15" x14ac:dyDescent="0.25">
      <c r="B101" s="70" t="s">
        <v>96</v>
      </c>
      <c r="C101" s="26">
        <v>0</v>
      </c>
      <c r="D101" s="26">
        <v>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11">
        <v>0</v>
      </c>
    </row>
    <row r="102" spans="2:15" hidden="1" x14ac:dyDescent="0.25">
      <c r="B102" s="78" t="s">
        <v>97</v>
      </c>
      <c r="C102" s="26">
        <v>0</v>
      </c>
      <c r="D102" s="26">
        <v>0</v>
      </c>
      <c r="E102" s="26">
        <v>0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11">
        <v>0</v>
      </c>
    </row>
    <row r="103" spans="2:15" x14ac:dyDescent="0.25">
      <c r="B103" s="78" t="s">
        <v>98</v>
      </c>
      <c r="C103" s="26">
        <v>131.61037914413282</v>
      </c>
      <c r="D103" s="26">
        <v>132.92648293557613</v>
      </c>
      <c r="E103" s="26">
        <v>134.2557477649334</v>
      </c>
      <c r="F103" s="26">
        <v>135.59830524258177</v>
      </c>
      <c r="G103" s="26">
        <v>136.95428829500815</v>
      </c>
      <c r="H103" s="26">
        <v>138.32383117795871</v>
      </c>
      <c r="I103" s="26">
        <v>139.70706948973384</v>
      </c>
      <c r="J103" s="26">
        <v>141.1041401846378</v>
      </c>
      <c r="K103" s="26">
        <v>142.51518158647923</v>
      </c>
      <c r="L103" s="26">
        <v>143.94033340234637</v>
      </c>
      <c r="M103" s="26">
        <v>145.3797367363677</v>
      </c>
      <c r="N103" s="26">
        <v>146.83353410373456</v>
      </c>
      <c r="O103" s="11">
        <v>1669.1490300634905</v>
      </c>
    </row>
    <row r="104" spans="2:15" x14ac:dyDescent="0.25">
      <c r="B104" s="70" t="s">
        <v>99</v>
      </c>
      <c r="C104" s="26">
        <v>112.80141847451523</v>
      </c>
      <c r="D104" s="26">
        <v>113.36542556688801</v>
      </c>
      <c r="E104" s="26">
        <v>113.93225269472168</v>
      </c>
      <c r="F104" s="26">
        <v>114.50191395819274</v>
      </c>
      <c r="G104" s="26">
        <v>115.07442352798535</v>
      </c>
      <c r="H104" s="26">
        <v>115.649795645626</v>
      </c>
      <c r="I104" s="26">
        <v>116.22804462385466</v>
      </c>
      <c r="J104" s="26">
        <v>116.80918484697395</v>
      </c>
      <c r="K104" s="26">
        <v>117.39323077120571</v>
      </c>
      <c r="L104" s="26">
        <v>117.98019692506205</v>
      </c>
      <c r="M104" s="26">
        <v>118.57009790968732</v>
      </c>
      <c r="N104" s="26">
        <v>119.16294839923648</v>
      </c>
      <c r="O104" s="11">
        <v>1391.4689333439492</v>
      </c>
    </row>
    <row r="105" spans="2:15" x14ac:dyDescent="0.25">
      <c r="B105" s="70" t="s">
        <v>100</v>
      </c>
      <c r="C105" s="26">
        <v>0</v>
      </c>
      <c r="D105" s="26">
        <v>0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11">
        <v>0</v>
      </c>
    </row>
    <row r="106" spans="2:15" x14ac:dyDescent="0.25">
      <c r="B106" s="70" t="s">
        <v>101</v>
      </c>
      <c r="C106" s="25">
        <v>5770</v>
      </c>
      <c r="D106" s="26">
        <v>5770</v>
      </c>
      <c r="E106" s="26">
        <v>5770</v>
      </c>
      <c r="F106" s="26">
        <v>5770</v>
      </c>
      <c r="G106" s="26">
        <v>5770</v>
      </c>
      <c r="H106" s="26">
        <v>5770</v>
      </c>
      <c r="I106" s="26">
        <v>5770</v>
      </c>
      <c r="J106" s="26">
        <v>5770</v>
      </c>
      <c r="K106" s="26">
        <v>5770</v>
      </c>
      <c r="L106" s="26">
        <v>5770</v>
      </c>
      <c r="M106" s="26">
        <v>5770</v>
      </c>
      <c r="N106" s="27">
        <v>5770</v>
      </c>
      <c r="O106" s="27">
        <v>69240</v>
      </c>
    </row>
    <row r="107" spans="2:15" x14ac:dyDescent="0.25">
      <c r="B107" s="79" t="str">
        <f t="shared" ref="B107:B109" si="37">B89</f>
        <v>Total Cash Outflow</v>
      </c>
      <c r="C107" s="72">
        <f>SUM(C101:C106)</f>
        <v>6014.4117976186481</v>
      </c>
      <c r="D107" s="72">
        <f t="shared" ref="D107:H107" si="38">SUM(D101:D106)</f>
        <v>6016.2919085024641</v>
      </c>
      <c r="E107" s="72">
        <f t="shared" si="38"/>
        <v>6018.1880004596551</v>
      </c>
      <c r="F107" s="72">
        <f t="shared" si="38"/>
        <v>6020.1002192007745</v>
      </c>
      <c r="G107" s="72">
        <f t="shared" si="38"/>
        <v>6022.0287118229935</v>
      </c>
      <c r="H107" s="72">
        <f t="shared" si="38"/>
        <v>6023.9736268235847</v>
      </c>
      <c r="I107" s="72">
        <f>SUM(I101:I106)</f>
        <v>6025.9351141135885</v>
      </c>
      <c r="J107" s="72">
        <f t="shared" ref="J107:N107" si="39">SUM(J101:J106)</f>
        <v>6027.9133250316117</v>
      </c>
      <c r="K107" s="72">
        <f t="shared" si="39"/>
        <v>6029.9084123576849</v>
      </c>
      <c r="L107" s="72">
        <f t="shared" si="39"/>
        <v>6031.9205303274084</v>
      </c>
      <c r="M107" s="72">
        <f t="shared" si="39"/>
        <v>6033.949834646055</v>
      </c>
      <c r="N107" s="72">
        <f t="shared" si="39"/>
        <v>6035.996482502971</v>
      </c>
      <c r="O107" s="84">
        <f>SUM(C107:N107)</f>
        <v>72300.617963407436</v>
      </c>
    </row>
    <row r="108" spans="2:15" x14ac:dyDescent="0.25">
      <c r="B108" s="80" t="str">
        <f t="shared" si="37"/>
        <v>Net Cash Flow</v>
      </c>
      <c r="C108" s="12">
        <f>C99-C107</f>
        <v>52443.44897733457</v>
      </c>
      <c r="D108" s="13">
        <f t="shared" ref="D108:E108" si="40">D99-D107</f>
        <v>53744.348323945138</v>
      </c>
      <c r="E108" s="13">
        <f t="shared" si="40"/>
        <v>54765.554997514293</v>
      </c>
      <c r="F108" s="13">
        <f>F99-F107</f>
        <v>55796.976571954823</v>
      </c>
      <c r="G108" s="13">
        <f t="shared" ref="G108:N108" si="41">G99-G107</f>
        <v>56838.715210446069</v>
      </c>
      <c r="H108" s="13">
        <f t="shared" si="41"/>
        <v>57890.874097870059</v>
      </c>
      <c r="I108" s="13">
        <f t="shared" si="41"/>
        <v>58953.557451028872</v>
      </c>
      <c r="J108" s="13">
        <f t="shared" si="41"/>
        <v>60026.870528964195</v>
      </c>
      <c r="K108" s="13">
        <f t="shared" si="41"/>
        <v>61110.919643379944</v>
      </c>
      <c r="L108" s="13">
        <f t="shared" si="41"/>
        <v>62205.812169169512</v>
      </c>
      <c r="M108" s="13">
        <f t="shared" si="41"/>
        <v>63311.656555047703</v>
      </c>
      <c r="N108" s="13">
        <f t="shared" si="41"/>
        <v>64428.562334289614</v>
      </c>
      <c r="O108" s="15">
        <f t="shared" ref="O108" si="42">SUM(C108:N108)</f>
        <v>701517.29686094483</v>
      </c>
    </row>
    <row r="109" spans="2:15" x14ac:dyDescent="0.25">
      <c r="B109" s="20" t="str">
        <f t="shared" si="37"/>
        <v>Cash Balance</v>
      </c>
      <c r="C109" s="82">
        <f>N91+C108</f>
        <v>1536768.4816974141</v>
      </c>
      <c r="D109" s="83">
        <f>C109+D108</f>
        <v>1590512.8300213593</v>
      </c>
      <c r="E109" s="83">
        <f t="shared" ref="E109:K109" si="43">D109+E108</f>
        <v>1645278.3850188735</v>
      </c>
      <c r="F109" s="83">
        <f t="shared" si="43"/>
        <v>1701075.3615908283</v>
      </c>
      <c r="G109" s="83">
        <f t="shared" si="43"/>
        <v>1757914.0768012744</v>
      </c>
      <c r="H109" s="83">
        <f t="shared" si="43"/>
        <v>1815804.9508991444</v>
      </c>
      <c r="I109" s="83">
        <f t="shared" si="43"/>
        <v>1874758.5083501732</v>
      </c>
      <c r="J109" s="83">
        <f t="shared" si="43"/>
        <v>1934785.3788791373</v>
      </c>
      <c r="K109" s="83">
        <f t="shared" si="43"/>
        <v>1995896.2985225173</v>
      </c>
      <c r="L109" s="83">
        <f>K109+L108</f>
        <v>2058102.1106916869</v>
      </c>
      <c r="M109" s="83">
        <f>L109+M108</f>
        <v>2121413.7672467344</v>
      </c>
      <c r="N109" s="83">
        <f>M109+N108</f>
        <v>2185842.3295810241</v>
      </c>
      <c r="O109" s="88">
        <f>N109</f>
        <v>2185842.3295810241</v>
      </c>
    </row>
    <row r="120" s="2" customFormat="1" hidden="1" x14ac:dyDescent="0.25"/>
  </sheetData>
  <pageMargins left="0.7" right="0.7" top="0.75" bottom="0.75" header="0.3" footer="0.3"/>
  <customProperties>
    <customPr name="SSC_SHEET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Statement</vt:lpstr>
      <vt:lpstr>Balance Sheet</vt:lpstr>
      <vt:lpstr>Cash Flow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Jones</dc:creator>
  <cp:lastModifiedBy>Jeff Jones</cp:lastModifiedBy>
  <dcterms:created xsi:type="dcterms:W3CDTF">2022-12-09T00:37:56Z</dcterms:created>
  <dcterms:modified xsi:type="dcterms:W3CDTF">2023-04-14T23:42:55Z</dcterms:modified>
</cp:coreProperties>
</file>